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80" windowWidth="19440" windowHeight="11595"/>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calcPr calcId="144525"/>
</workbook>
</file>

<file path=xl/calcChain.xml><?xml version="1.0" encoding="utf-8"?>
<calcChain xmlns="http://schemas.openxmlformats.org/spreadsheetml/2006/main">
  <c r="G53" i="5" l="1"/>
  <c r="G50" i="5"/>
  <c r="G47" i="5"/>
  <c r="G42" i="5"/>
  <c r="G39" i="5"/>
  <c r="G36" i="5"/>
  <c r="G33" i="5"/>
  <c r="G30" i="5"/>
  <c r="G27" i="5"/>
  <c r="G24" i="5"/>
  <c r="G21" i="5"/>
  <c r="F21" i="5"/>
  <c r="G18" i="5"/>
  <c r="G15" i="5"/>
  <c r="F15" i="5"/>
  <c r="G12" i="5"/>
  <c r="F12" i="5"/>
  <c r="G9" i="5"/>
  <c r="F9" i="5"/>
  <c r="G6" i="5"/>
  <c r="F6" i="5"/>
  <c r="F53" i="5" l="1"/>
  <c r="F50" i="5" l="1"/>
  <c r="F47" i="5"/>
  <c r="F42" i="5"/>
  <c r="F39" i="5"/>
  <c r="F36" i="5"/>
  <c r="F33" i="5"/>
  <c r="F30" i="5"/>
  <c r="F27" i="5"/>
  <c r="F24" i="5"/>
  <c r="F18" i="5"/>
  <c r="H20" i="3" l="1"/>
  <c r="G55" i="5"/>
  <c r="F55" i="5"/>
  <c r="H44" i="5"/>
  <c r="H43" i="5"/>
  <c r="H42" i="5"/>
  <c r="H54" i="5" l="1"/>
  <c r="H53" i="5"/>
  <c r="H50" i="5"/>
  <c r="H47" i="5"/>
  <c r="H48" i="5"/>
  <c r="F23" i="3"/>
  <c r="H19" i="3"/>
  <c r="H18" i="3"/>
  <c r="H17" i="3"/>
  <c r="E15" i="2"/>
  <c r="D15" i="2"/>
  <c r="B15" i="2"/>
  <c r="F13" i="2"/>
  <c r="F12" i="2"/>
  <c r="F10" i="2"/>
  <c r="F9" i="2"/>
  <c r="F8" i="2"/>
  <c r="H6" i="5" l="1"/>
  <c r="C15" i="2" l="1"/>
  <c r="F14" i="2"/>
  <c r="F11" i="2"/>
  <c r="F15" i="2" l="1"/>
  <c r="B7" i="4" s="1"/>
  <c r="H7" i="3"/>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G23" i="3"/>
  <c r="H55" i="5" l="1"/>
  <c r="I23" i="3"/>
  <c r="J7" i="3" s="1"/>
  <c r="H8" i="3"/>
  <c r="H9" i="3"/>
  <c r="H10" i="3"/>
  <c r="H11" i="3"/>
  <c r="H12" i="3"/>
  <c r="H13" i="3"/>
  <c r="H14" i="3"/>
  <c r="H15" i="3"/>
  <c r="H16" i="3"/>
  <c r="H21" i="3"/>
  <c r="H22" i="3"/>
  <c r="J20" i="3" l="1"/>
  <c r="J18" i="3"/>
  <c r="J19" i="3"/>
  <c r="J17" i="3"/>
  <c r="J10" i="3"/>
  <c r="J15" i="3"/>
  <c r="J13" i="3"/>
  <c r="J8" i="3"/>
  <c r="J9" i="3"/>
  <c r="J21" i="3"/>
  <c r="J12" i="3"/>
  <c r="J16" i="3"/>
  <c r="J11" i="3"/>
  <c r="J22" i="3"/>
  <c r="J14" i="3"/>
  <c r="K7" i="3" l="1"/>
  <c r="A7" i="4" s="1"/>
  <c r="C7" i="4" s="1"/>
</calcChain>
</file>

<file path=xl/sharedStrings.xml><?xml version="1.0" encoding="utf-8"?>
<sst xmlns="http://schemas.openxmlformats.org/spreadsheetml/2006/main" count="362" uniqueCount="206">
  <si>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</si>
  <si>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</si>
  <si>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</si>
  <si>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</si>
  <si>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</si>
  <si>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</si>
  <si>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</si>
  <si>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</si>
  <si>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</si>
  <si>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</si>
  <si>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</si>
  <si>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</si>
  <si>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</si>
  <si>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</si>
  <si>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</si>
  <si>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</si>
  <si>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</si>
  <si>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</si>
  <si>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</si>
  <si>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</si>
  <si>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</si>
  <si>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</si>
  <si>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</si>
  <si>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</si>
  <si>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</si>
  <si>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</si>
  <si>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</si>
  <si>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</si>
  <si>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</si>
  <si>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</si>
  <si>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</si>
  <si>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</si>
  <si>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</si>
  <si>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</si>
  <si>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</si>
  <si>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</si>
  <si>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</si>
  <si>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</si>
  <si>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</si>
  <si>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</si>
  <si>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</si>
  <si>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</si>
  <si>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</si>
  <si>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</si>
  <si>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</si>
  <si>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</si>
  <si>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</si>
  <si>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</si>
  <si>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</si>
  <si>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</si>
  <si>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</si>
  <si>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280000000120000940408200001200500003003100103</t>
  </si>
  <si>
    <t>280000000120000940408200001200400003006100101</t>
  </si>
  <si>
    <t>280000000120000940408204000500000004008100101</t>
  </si>
  <si>
    <t>280000000120000940408200001200600003001100101</t>
  </si>
  <si>
    <t>280000000120000940408209000000000001001100101</t>
  </si>
  <si>
    <t>280000000120000940408202000200000001006100101</t>
  </si>
  <si>
    <t>280000000120000940408202000200000001007100101</t>
  </si>
  <si>
    <t>280000000120000940408202000300000002004100101</t>
  </si>
  <si>
    <t>280000000120000940408200001600000003000100101</t>
  </si>
  <si>
    <t>280000000120000940408339100000000000003100101</t>
  </si>
  <si>
    <t>ИТОГО:</t>
  </si>
  <si>
    <t>Число посещений</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</si>
  <si>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</si>
  <si>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</si>
  <si>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</si>
  <si>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1.2</t>
  </si>
  <si>
    <t>1.3</t>
  </si>
  <si>
    <t>Число обращений</t>
  </si>
  <si>
    <t>2.1</t>
  </si>
  <si>
    <t>2.2.</t>
  </si>
  <si>
    <t>2.3</t>
  </si>
  <si>
    <t>3.1.</t>
  </si>
  <si>
    <t>3.2.</t>
  </si>
  <si>
    <t>3.3</t>
  </si>
  <si>
    <t>4.1</t>
  </si>
  <si>
    <t>4.2</t>
  </si>
  <si>
    <t>4.3</t>
  </si>
  <si>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2"/>
        <color rgb="FF0000FF"/>
        <rFont val="Times New Roman"/>
        <family val="1"/>
        <charset val="204"/>
      </rPr>
      <t xml:space="preserve">Скорая, в том числе скорая специализированная, медицинская помощь </t>
    </r>
    <r>
      <rPr>
        <sz val="12"/>
        <color rgb="FF0000FF"/>
        <rFont val="Times New Roman"/>
        <family val="1"/>
        <charset val="204"/>
      </rPr>
      <t>(за исключением санитарно-авиационной эвакуации). Вне медицинской организации.</t>
    </r>
  </si>
  <si>
    <t>Вызовов</t>
  </si>
  <si>
    <t>Человек</t>
  </si>
  <si>
    <r>
      <rPr>
        <b/>
        <sz val="12"/>
        <color rgb="FF0000FF"/>
        <rFont val="Times New Roman"/>
        <family val="1"/>
        <charset val="204"/>
      </rPr>
      <t xml:space="preserve">Паллиативная медицинская помощь. </t>
    </r>
    <r>
      <rPr>
        <sz val="12"/>
        <color rgb="FF0000FF"/>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</si>
  <si>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</si>
  <si>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</si>
  <si>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color rgb="FF0000FF"/>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</si>
  <si>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rgb="FF0000FF"/>
        <rFont val="Times New Roman"/>
        <family val="1"/>
        <charset val="204"/>
      </rPr>
      <t xml:space="preserve"> Проведение углубленных медицинских исследования спортсменов</t>
    </r>
    <r>
      <rPr>
        <sz val="12"/>
        <color rgb="FF0000FF"/>
        <rFont val="Times New Roman"/>
        <family val="1"/>
        <charset val="204"/>
      </rPr>
      <t xml:space="preserve"> субъекта Российской Федерации. Условия оказания - </t>
    </r>
    <r>
      <rPr>
        <b/>
        <sz val="12"/>
        <color rgb="FF0000FF"/>
        <rFont val="Times New Roman"/>
        <family val="1"/>
        <charset val="204"/>
      </rPr>
      <t>Амбулаторно.</t>
    </r>
  </si>
  <si>
    <t>Количество исследований</t>
  </si>
  <si>
    <r>
      <t xml:space="preserve">Работы.                                                                           </t>
    </r>
    <r>
      <rPr>
        <b/>
        <sz val="12"/>
        <color rgb="FF0000FF"/>
        <rFont val="Times New Roman"/>
        <family val="1"/>
        <charset val="204"/>
      </rPr>
      <t>Патологическая анатомия</t>
    </r>
  </si>
  <si>
    <t>Соответствие порядку оказания медицинской помощи по профилю "патологическая анатомия"</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</si>
  <si>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</si>
  <si>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</si>
  <si>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</si>
  <si>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</si>
  <si>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</si>
  <si>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</si>
  <si>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</si>
  <si>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</si>
  <si>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</si>
  <si>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r>
      <rPr>
        <b/>
        <sz val="12"/>
        <color theme="1"/>
        <rFont val="Times New Roman"/>
        <family val="1"/>
        <charset val="204"/>
      </rPr>
      <t>Специализированная стационарная медицинская помощь</t>
    </r>
    <r>
      <rPr>
        <sz val="12"/>
        <color theme="1"/>
        <rFont val="Times New Roman"/>
        <family val="1"/>
        <charset val="204"/>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</si>
  <si>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color theme="1"/>
        <rFont val="Times New Roman"/>
        <family val="1"/>
        <charset val="204"/>
      </rPr>
      <t xml:space="preserve">Амбулаторно-поликлиническая медицинская помощь </t>
    </r>
    <r>
      <rPr>
        <sz val="12"/>
        <color theme="1"/>
        <rFont val="Times New Roman"/>
        <family val="1"/>
        <charset val="204"/>
      </rPr>
      <t>(первичная медико-санитарная помощь), не включенная в базовую программу обязательного медицинского страхования.</t>
    </r>
  </si>
  <si>
    <t xml:space="preserve">Паллиативная медицинская помощь. </t>
  </si>
  <si>
    <r>
      <rPr>
        <b/>
        <sz val="12"/>
        <color theme="1"/>
        <rFont val="Times New Roman"/>
        <family val="1"/>
        <charset val="204"/>
      </rPr>
      <t>Специализированная медицинская помощь</t>
    </r>
    <r>
      <rPr>
        <sz val="12"/>
        <color theme="1"/>
        <rFont val="Times New Roman"/>
        <family val="1"/>
        <charset val="204"/>
      </rPr>
      <t xml:space="preserve"> </t>
    </r>
    <r>
      <rPr>
        <b/>
        <sz val="12"/>
        <color theme="1"/>
        <rFont val="Times New Roman"/>
        <family val="1"/>
        <charset val="204"/>
      </rPr>
      <t xml:space="preserve">в дневных стационарах всех типов </t>
    </r>
    <r>
      <rPr>
        <sz val="12"/>
        <color theme="1"/>
        <rFont val="Times New Roman"/>
        <family val="1"/>
        <charset val="204"/>
      </rPr>
      <t>(за исключением высокотехнологичной медицинской помощи), не включенная в базовую программу обязательного медицинского страхования.</t>
    </r>
  </si>
  <si>
    <t>ИТОГО</t>
  </si>
  <si>
    <t>Врач работает на 0,5 ставки (ребенок до 3-х лет). По году показатели будут выровнены.</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</si>
  <si>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</si>
  <si>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Психиатрия. Амбулаторно</t>
    </r>
    <r>
      <rPr>
        <sz val="12"/>
        <color rgb="FF0000FF"/>
        <rFont val="Times New Roman"/>
        <family val="1"/>
        <charset val="204"/>
      </rPr>
      <t>.</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</si>
  <si>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Фтизиатрия. Амбулаторно.</t>
    </r>
  </si>
  <si>
    <t>Критерий финансово-экономической эффективности реализации государственного задания в отчетном периоде,                                                                    гр. 3 = гр. 1 / гр. 2</t>
  </si>
  <si>
    <r>
      <rPr>
        <b/>
        <sz val="12"/>
        <rFont val="Times New Roman"/>
        <family val="1"/>
        <charset val="204"/>
      </rPr>
      <t>Специализированная (санитарно-авиационная) скорая медицинская помощь</t>
    </r>
    <r>
      <rPr>
        <sz val="12"/>
        <rFont val="Times New Roman"/>
        <family val="1"/>
        <charset val="204"/>
      </rPr>
      <t xml:space="preserve">, не включенная в базовую программу обязательного медицинского страхования. </t>
    </r>
    <r>
      <rPr>
        <b/>
        <sz val="12"/>
        <color theme="1"/>
        <rFont val="Times New Roman"/>
        <family val="1"/>
        <charset val="204"/>
      </rPr>
      <t/>
    </r>
  </si>
  <si>
    <r>
      <t xml:space="preserve">Патологоанатомическая служба, </t>
    </r>
    <r>
      <rPr>
        <sz val="12"/>
        <rFont val="Times New Roman"/>
        <family val="1"/>
        <charset val="204"/>
      </rPr>
      <t xml:space="preserve">не включенная в базовую программу обязательного медицинского страхования. </t>
    </r>
  </si>
  <si>
    <t>Главный врач ГБУЗ "Торжокская ЦРБ"</t>
  </si>
  <si>
    <t xml:space="preserve">                  И. А. Выжимов</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</si>
  <si>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2016 года)</t>
    </r>
  </si>
  <si>
    <r>
      <t xml:space="preserve">Незастрахованные, </t>
    </r>
    <r>
      <rPr>
        <sz val="12"/>
        <rFont val="Times New Roman"/>
        <family val="1"/>
        <charset val="204"/>
      </rPr>
      <t xml:space="preserve">не включенная в базовую программу обязательного медицинского страхования. </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</si>
  <si>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</si>
  <si>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Психиатрия. Амбулаторно.</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</si>
  <si>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color theme="1"/>
        <rFont val="Times New Roman"/>
        <family val="1"/>
        <charset val="204"/>
      </rPr>
      <t>Скорая, в том числе скорая специализированная, медицинская помощь</t>
    </r>
    <r>
      <rPr>
        <b/>
        <sz val="12"/>
        <color theme="1"/>
        <rFont val="Times New Roman"/>
        <family val="1"/>
        <charset val="204"/>
      </rPr>
      <t xml:space="preserve"> </t>
    </r>
    <r>
      <rPr>
        <sz val="12"/>
        <color theme="1"/>
        <rFont val="Times New Roman"/>
        <family val="1"/>
        <charset val="204"/>
      </rPr>
      <t>(за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</si>
  <si>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Фтизиатрия. Амбулаторно.</t>
    </r>
  </si>
  <si>
    <r>
      <rPr>
        <b/>
        <sz val="13"/>
        <color theme="1"/>
        <rFont val="Times New Roman"/>
        <family val="1"/>
        <charset val="204"/>
      </rPr>
      <t xml:space="preserve">Паллиативная медицинская помощь. </t>
    </r>
    <r>
      <rPr>
        <sz val="12"/>
        <color theme="1"/>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</si>
  <si>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</si>
  <si>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</si>
  <si>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color theme="1"/>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</si>
  <si>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theme="1"/>
        <rFont val="Times New Roman"/>
        <family val="1"/>
        <charset val="204"/>
      </rPr>
      <t xml:space="preserve"> </t>
    </r>
    <r>
      <rPr>
        <b/>
        <sz val="13"/>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субъекта Российской Федерации. Условия оказания - </t>
    </r>
    <r>
      <rPr>
        <b/>
        <sz val="12"/>
        <color theme="1"/>
        <rFont val="Times New Roman"/>
        <family val="1"/>
        <charset val="204"/>
      </rPr>
      <t>Амбулаторно.</t>
    </r>
  </si>
  <si>
    <r>
      <t xml:space="preserve">Работы.                                                                           </t>
    </r>
    <r>
      <rPr>
        <b/>
        <sz val="13"/>
        <color theme="1"/>
        <rFont val="Times New Roman"/>
        <family val="1"/>
        <charset val="204"/>
      </rPr>
      <t>Патологическая анатомия</t>
    </r>
  </si>
  <si>
    <r>
      <rPr>
        <b/>
        <sz val="13"/>
        <color theme="1"/>
        <rFont val="Times New Roman"/>
        <family val="1"/>
        <charset val="204"/>
      </rPr>
      <t xml:space="preserve">Медицинское освидетельствование на состояние опьянения </t>
    </r>
    <r>
      <rPr>
        <sz val="12"/>
        <color theme="1"/>
        <rFont val="Times New Roman"/>
        <family val="1"/>
        <charset val="204"/>
      </rPr>
      <t xml:space="preserve">(алкогольного, наркотического или иного токсического). </t>
    </r>
  </si>
  <si>
    <t>Количество освидетельствований</t>
  </si>
  <si>
    <r>
      <rPr>
        <b/>
        <sz val="13"/>
        <color theme="1"/>
        <rFont val="Times New Roman"/>
        <family val="1"/>
        <charset val="204"/>
      </rPr>
      <t>Оказание медицинской помощи при проведении официальных физкультурных, спортивных и массово-спортивных зрелищных мероприятий</t>
    </r>
    <r>
      <rPr>
        <sz val="12"/>
        <color theme="1"/>
        <rFont val="Times New Roman"/>
        <family val="1"/>
        <charset val="204"/>
      </rPr>
      <t xml:space="preserve"> в соответствии с распорядительными документами субъекта Российской Федерации.</t>
    </r>
  </si>
  <si>
    <t>Количество выполненных работ</t>
  </si>
  <si>
    <r>
      <rPr>
        <b/>
        <sz val="13"/>
        <color theme="1"/>
        <rFont val="Times New Roman"/>
        <family val="1"/>
        <charset val="204"/>
      </rPr>
      <t>Медицинская помощь в экстренной форме незастрахованным гражданам</t>
    </r>
    <r>
      <rPr>
        <sz val="12"/>
        <color theme="1"/>
        <rFont val="Times New Roman"/>
        <family val="1"/>
        <charset val="204"/>
      </rPr>
      <t xml:space="preserve"> в системе обязательного медицинского страхования.</t>
    </r>
  </si>
  <si>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</si>
  <si>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</si>
  <si>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</si>
  <si>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</si>
  <si>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5.3</t>
  </si>
  <si>
    <t>6.1.</t>
  </si>
  <si>
    <t>6.2</t>
  </si>
  <si>
    <t>6.3</t>
  </si>
  <si>
    <t>7.1</t>
  </si>
  <si>
    <t>7.2</t>
  </si>
  <si>
    <t>7.3</t>
  </si>
  <si>
    <t>8.1</t>
  </si>
  <si>
    <t>8.2</t>
  </si>
  <si>
    <t>8.3</t>
  </si>
  <si>
    <t>9.1</t>
  </si>
  <si>
    <t>9.3</t>
  </si>
  <si>
    <t>9.2</t>
  </si>
  <si>
    <t>10.1</t>
  </si>
  <si>
    <t>10.2</t>
  </si>
  <si>
    <t>10.3</t>
  </si>
  <si>
    <t>11.1</t>
  </si>
  <si>
    <t>11.2</t>
  </si>
  <si>
    <t>11.3</t>
  </si>
  <si>
    <t>12.1</t>
  </si>
  <si>
    <t>12.2</t>
  </si>
  <si>
    <t>12.3</t>
  </si>
  <si>
    <t>13.1</t>
  </si>
  <si>
    <t>13.2</t>
  </si>
  <si>
    <t>13.3</t>
  </si>
  <si>
    <t>Наименование работы "Паталогическая анатомия"</t>
  </si>
  <si>
    <t>Х</t>
  </si>
  <si>
    <t>14.1</t>
  </si>
  <si>
    <t>14.2</t>
  </si>
  <si>
    <t>14.3</t>
  </si>
  <si>
    <t xml:space="preserve">Наименование работы "Медицинское освидетельствование на состояние опьянения (алкогольного, наркотического или иного токсического)" </t>
  </si>
  <si>
    <r>
      <t xml:space="preserve">Работы.   </t>
    </r>
    <r>
      <rPr>
        <b/>
        <sz val="12"/>
        <color rgb="FF0000FF"/>
        <rFont val="Times New Roman"/>
        <family val="1"/>
        <charset val="204"/>
      </rPr>
      <t xml:space="preserve">                                                                                                 Медицинское освидетельствование на состояние опьянения</t>
    </r>
    <r>
      <rPr>
        <sz val="12"/>
        <color rgb="FF0000FF"/>
        <rFont val="Times New Roman"/>
        <family val="1"/>
        <charset val="204"/>
      </rPr>
      <t xml:space="preserve"> (алкогольного, наркотического или иного токсического). </t>
    </r>
  </si>
  <si>
    <t>Штук</t>
  </si>
  <si>
    <t>15.1</t>
  </si>
  <si>
    <t>15.2</t>
  </si>
  <si>
    <t>15.3</t>
  </si>
  <si>
    <t>16.1</t>
  </si>
  <si>
    <t>16.2</t>
  </si>
  <si>
    <t>16.3</t>
  </si>
  <si>
    <t>Наименование работы "Оказание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</si>
  <si>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r>
      <t xml:space="preserve">Работы.  </t>
    </r>
    <r>
      <rPr>
        <b/>
        <sz val="12"/>
        <color rgb="FF0000FF"/>
        <rFont val="Times New Roman"/>
        <family val="1"/>
        <charset val="204"/>
      </rPr>
      <t xml:space="preserve">                                                                                                             Оказание медицинской помощи при проведении официальных физкультурных, спортивных и массово-спортивных зрелищных мероприятий</t>
    </r>
    <r>
      <rPr>
        <sz val="12"/>
        <color rgb="FF0000FF"/>
        <rFont val="Times New Roman"/>
        <family val="1"/>
        <charset val="204"/>
      </rPr>
      <t xml:space="preserve"> в соответствии с распорядительными документами субъекта Российской Федерации.</t>
    </r>
  </si>
  <si>
    <r>
      <t xml:space="preserve">Работы.  </t>
    </r>
    <r>
      <rPr>
        <b/>
        <sz val="12"/>
        <color rgb="FF0000FF"/>
        <rFont val="Times New Roman"/>
        <family val="1"/>
        <charset val="204"/>
      </rPr>
      <t xml:space="preserve">                                                                                           Медицинская помощь в экстренной форме незастрахованным гражданам</t>
    </r>
    <r>
      <rPr>
        <sz val="12"/>
        <color rgb="FF0000FF"/>
        <rFont val="Times New Roman"/>
        <family val="1"/>
        <charset val="204"/>
      </rPr>
      <t xml:space="preserve"> в системе обязательного медицинского страхования.</t>
    </r>
  </si>
  <si>
    <t>Часть IV. Достижение показателей качества государственной услуги (работы)</t>
  </si>
  <si>
    <t>Принят на работу еще один врач-психиатр (внешний совместитель).</t>
  </si>
  <si>
    <t xml:space="preserve">Врач-психиатр (внешний совместитель) находился на больничном листе. </t>
  </si>
  <si>
    <t xml:space="preserve">Единственный специалист (врач-нарколог) находился на больничном листе. </t>
  </si>
  <si>
    <t>Активная работа с диспансерной группой.</t>
  </si>
  <si>
    <t xml:space="preserve">Работа с контингетном подлежащим обследованию специалиста. </t>
  </si>
  <si>
    <t>Активная работа полиции.</t>
  </si>
  <si>
    <t>Приложение № 3
к приказу Министерства здравоохранения РФ от 18.12.2015 г. № 933н Форма "Журнал регистратции медицинский освидетельствований на состояние опьянения (алкогольного, наркотического или иного токсического)".</t>
  </si>
  <si>
    <t>Форма № 025/у-04 "Медицинская карта амбулаторного больного".                                     Форма № 025-1/2у "Талон амбулаторного пациента".</t>
  </si>
  <si>
    <t>Форма № 110/у " Карта вызова скорой медицинской помощи"</t>
  </si>
  <si>
    <t>Форма № 025/у-04 "Медицинская карта амбулаторного больного".                               Форма № 025-1/2у "Талон амбулаторного пациента".</t>
  </si>
  <si>
    <t>Форма № 003/у «Медицинская карта стационарного больного».                            Форма № 006/у-02 "Статистическая карта выбывшего из стационара".</t>
  </si>
  <si>
    <t>Форма № 062/у "Врачебно-контрольная карта диспансерного наблюдения спортсмена".</t>
  </si>
  <si>
    <t>Форма № 013/у "Протокол (карта)  патологоанатомического исследования".</t>
  </si>
  <si>
    <t>Форма № 068/у "Журнал медицинского обслуживания физкультурных мероприятий".</t>
  </si>
  <si>
    <t>В. А. Синода</t>
  </si>
  <si>
    <t>Заместитель Председателя Правительства Тверской области -  Министр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</si>
  <si>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</si>
  <si>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</si>
  <si>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</si>
  <si>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(за 9 месяцев 2017 года)</t>
  </si>
  <si>
    <t>за отчетный период с 01.01.2017г.  по 30.09.2017г.</t>
  </si>
  <si>
    <t xml:space="preserve">Из предусмотренной суммы субсидии на год не разрешены к расходованию (КВР 244 КОСГУ 300) средства в сумме 1275420руб. </t>
  </si>
  <si>
    <r>
      <t xml:space="preserve">Критерий финансово-экономической эффективности реализации государственного задания в отчетном периоде 0,8 &lt; </t>
    </r>
    <r>
      <rPr>
        <b/>
        <sz val="11"/>
        <color theme="1"/>
        <rFont val="Times New Roman"/>
        <family val="1"/>
        <charset val="204"/>
      </rPr>
      <t xml:space="preserve">1,36 </t>
    </r>
    <r>
      <rPr>
        <sz val="11"/>
        <color theme="1"/>
        <rFont val="Times New Roman"/>
        <family val="1"/>
        <charset val="204"/>
      </rPr>
      <t xml:space="preserve">&lt;1,72.  </t>
    </r>
    <r>
      <rPr>
        <u/>
        <sz val="11"/>
        <color theme="1"/>
        <rFont val="Times New Roman"/>
        <family val="1"/>
        <charset val="204"/>
      </rPr>
      <t>Государственное задание в отчетном периоде выполнено эффективно.</t>
    </r>
  </si>
  <si>
    <t>"06" октября 2017 г.</t>
  </si>
  <si>
    <t xml:space="preserve">Врач работает на 0,5 ставки (ребенок до 3-х лет). </t>
  </si>
  <si>
    <t xml:space="preserve">Из предусмотренной суммы субсидии на год не разрешены к расходованию (КВР 244 КОСГУ 300) средства в сумме 438750руб.                                                                         Заключен контракт на поставку изделий медицинского назначения (перчатки), поставка в 4 квартале. На ЕИС размещены контракты на поставку: мебели, расходных материалов для КДЛ, печатной продукции. </t>
  </si>
  <si>
    <t>Из предусмотренной суммы субсидии на год не разрешены к расходованию (КВР 244 КОСГУ 300) средства в сумме 574486руб.                                                                             Заключен контракт на поставку изделий медицинского назначения (перчатки), поставка в 4 квартале.</t>
  </si>
  <si>
    <t xml:space="preserve">Из предусмотренной суммы субсидии на год не разрешены к расходованию (КВР 244 КОСГУ 300) средства в сумме 180500 руб.                                                                                               На ЕИС размещены контракты на поставку: мебели, печатная продукция. Заключен контракт на поставку изделий медицинского назначения (перчатки), поставка в 4 квартале. </t>
  </si>
  <si>
    <t xml:space="preserve">Невыполнение утвержденных объемов.                                                                                                                Заключен контракт на поставку изделий медицинского назначения (перчатки), поставка в 4 квартале. </t>
  </si>
  <si>
    <t xml:space="preserve">Из предусмотренной суммы субсидии на год не разрешены к расходованию (КВР 244 КОСГУ 300) средства в сумме 1766700руб.                                                                        Наличие вакантных ставок по психиатрии и наркологии, больничный лист врача-нарколога и врача-психиатра.                                                                                                                                  Заключен контракт на поставку изделий медицинского назначения (перчатки), поставка в 4 квартале. На ЕИС размещены контракты на поставку: печатной продукции, медицинской мебели.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</si>
</sst>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25"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rgb="FF0000FF"/>
      <name val="Times New Roman"/>
      <family val="1"/>
      <charset val="204"/>
    </font>
    <font>
      <sz val="11"/>
      <color rgb="FF0000FF"/>
      <name val="Calibri"/>
      <family val="2"/>
      <charset val="204"/>
      <scheme val="minor"/>
    </font>
    <font>
      <sz val="11"/>
      <color rgb="FF0000FF"/>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
      <sz val="11"/>
      <name val="Times New Roman"/>
      <family val="1"/>
      <charset val="204"/>
    </font>
    <font>
      <sz val="13"/>
      <color theme="1"/>
      <name val="Times New Roman"/>
      <family val="1"/>
      <charset val="204"/>
    </font>
    <font>
      <u/>
      <sz val="11"/>
      <color theme="1"/>
      <name val="Times New Roman"/>
      <family val="1"/>
      <charset val="204"/>
    </font>
    <font>
      <b/>
      <sz val="11"/>
      <color theme="1"/>
      <name val="Calibri"/>
      <family val="2"/>
      <charset val="204"/>
      <scheme val="minor"/>
    </font>
    <font>
      <sz val="14"/>
      <color theme="1"/>
      <name val="Times New Roman"/>
      <family val="1"/>
      <charset val="204"/>
    </font>
    <font>
      <b/>
      <sz val="14"/>
      <color theme="1"/>
      <name val="Times New Roman"/>
      <family val="1"/>
      <charset val="204"/>
    </font>
    <font>
      <b/>
      <sz val="13"/>
      <color theme="1"/>
      <name val="Times New Roman"/>
      <family val="1"/>
      <charset val="204"/>
    </font>
    <font>
      <sz val="13"/>
      <color rgb="FF0000FF"/>
      <name val="Times New Roman"/>
      <family val="1"/>
      <charset val="204"/>
    </font>
    <font>
      <sz val="11"/>
      <name val="Calibri"/>
      <family val="2"/>
      <charset val="204"/>
      <scheme val="minor"/>
    </font>
    <font>
      <b/>
      <sz val="1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2" fillId="0" borderId="0" xfId="0" applyFont="1" applyAlignment="1">
      <alignment horizontal="justify"/>
    </xf>
    <xf numFmtId="0" fontId="1" fillId="0" borderId="0" xfId="0" applyFont="1" applyAlignment="1">
      <alignment horizontal="justify"/>
    </xf>
    <xf numFmtId="49" fontId="1" fillId="0" borderId="0" xfId="0" applyNumberFormat="1" applyFont="1" applyAlignment="1">
      <alignment horizontal="justify"/>
    </xf>
    <xf numFmtId="49" fontId="0" fillId="0" borderId="0" xfId="0" applyNumberFormat="1"/>
    <xf numFmtId="0" fontId="1" fillId="0" borderId="2" xfId="0" applyFont="1" applyBorder="1" applyAlignment="1">
      <alignment horizontal="center"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Alignment="1">
      <alignment vertical="center"/>
    </xf>
    <xf numFmtId="0" fontId="1" fillId="0" borderId="2" xfId="0" applyFont="1" applyBorder="1" applyAlignment="1">
      <alignment vertical="top" wrapText="1"/>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wrapText="1"/>
    </xf>
    <xf numFmtId="4" fontId="0" fillId="0" borderId="0" xfId="0" applyNumberFormat="1"/>
    <xf numFmtId="4"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4" fontId="0" fillId="0" borderId="0" xfId="0" applyNumberFormat="1" applyAlignment="1">
      <alignment vertical="center"/>
    </xf>
    <xf numFmtId="4" fontId="0" fillId="0" borderId="0" xfId="0" applyNumberFormat="1" applyAlignment="1">
      <alignment horizontal="left" vertical="center"/>
    </xf>
    <xf numFmtId="0" fontId="0" fillId="0" borderId="0" xfId="0" applyAlignment="1">
      <alignment horizontal="left" vertical="center"/>
    </xf>
    <xf numFmtId="0" fontId="4" fillId="0" borderId="2" xfId="0" applyFont="1" applyBorder="1" applyAlignment="1">
      <alignment horizontal="left" vertical="center" wrapText="1"/>
    </xf>
    <xf numFmtId="0" fontId="0" fillId="0" borderId="0" xfId="0" applyAlignment="1">
      <alignment vertical="top"/>
    </xf>
    <xf numFmtId="0" fontId="0" fillId="0" borderId="0" xfId="0" applyBorder="1"/>
    <xf numFmtId="0" fontId="1" fillId="0" borderId="0" xfId="0"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4" fontId="4" fillId="0" borderId="2" xfId="0" applyNumberFormat="1" applyFont="1" applyBorder="1" applyAlignment="1">
      <alignment horizontal="center" vertical="center" wrapText="1"/>
    </xf>
    <xf numFmtId="0" fontId="0" fillId="0" borderId="0" xfId="0" applyAlignment="1">
      <alignment wrapText="1"/>
    </xf>
    <xf numFmtId="0" fontId="5" fillId="3" borderId="2" xfId="0" applyFont="1" applyFill="1" applyBorder="1" applyAlignment="1">
      <alignment horizontal="center" vertical="center" wrapText="1"/>
    </xf>
    <xf numFmtId="0" fontId="15" fillId="0" borderId="2" xfId="0" applyFont="1" applyBorder="1" applyAlignment="1">
      <alignment horizontal="left" vertical="center" wrapText="1"/>
    </xf>
    <xf numFmtId="4" fontId="3" fillId="0" borderId="2" xfId="0" applyNumberFormat="1" applyFont="1" applyBorder="1" applyAlignment="1">
      <alignment horizontal="center" vertical="center" wrapText="1"/>
    </xf>
    <xf numFmtId="0" fontId="10" fillId="0" borderId="2" xfId="0" applyFont="1" applyBorder="1" applyAlignment="1">
      <alignment vertical="top" wrapText="1"/>
    </xf>
    <xf numFmtId="0" fontId="11" fillId="0" borderId="2" xfId="0" applyFont="1" applyBorder="1" applyAlignment="1">
      <alignment horizontal="left" vertical="center" wrapText="1"/>
    </xf>
    <xf numFmtId="2" fontId="1"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8" fillId="0" borderId="0" xfId="0" applyFont="1"/>
    <xf numFmtId="0" fontId="9"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2" xfId="0" applyFont="1" applyBorder="1" applyAlignment="1">
      <alignment horizontal="center" vertical="center" wrapText="1"/>
    </xf>
    <xf numFmtId="49" fontId="19" fillId="0" borderId="2" xfId="0" applyNumberFormat="1" applyFont="1" applyBorder="1" applyAlignment="1">
      <alignment vertical="center" wrapText="1"/>
    </xf>
    <xf numFmtId="49" fontId="5" fillId="4" borderId="2"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0" fontId="9" fillId="4" borderId="2" xfId="0" applyFont="1" applyFill="1" applyBorder="1" applyAlignment="1">
      <alignment horizontal="center"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0" fontId="1" fillId="4" borderId="2" xfId="0" applyFont="1" applyFill="1" applyBorder="1" applyAlignment="1">
      <alignment horizontal="left" vertical="top" wrapText="1"/>
    </xf>
    <xf numFmtId="0" fontId="3" fillId="4" borderId="2" xfId="0" applyFont="1" applyFill="1" applyBorder="1" applyAlignment="1">
      <alignment horizontal="center" vertical="top" wrapText="1"/>
    </xf>
    <xf numFmtId="49" fontId="3" fillId="4" borderId="2" xfId="0" applyNumberFormat="1" applyFont="1" applyFill="1" applyBorder="1" applyAlignment="1">
      <alignment horizontal="center" vertical="center" wrapText="1"/>
    </xf>
    <xf numFmtId="49" fontId="22" fillId="4" borderId="5" xfId="0" applyNumberFormat="1" applyFont="1" applyFill="1" applyBorder="1" applyAlignment="1">
      <alignment horizontal="left" vertical="center" wrapText="1"/>
    </xf>
    <xf numFmtId="0" fontId="3" fillId="4" borderId="5"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1" fillId="0" borderId="2" xfId="0" applyFont="1" applyBorder="1" applyAlignment="1">
      <alignment horizontal="left" vertical="center" wrapText="1"/>
    </xf>
    <xf numFmtId="0" fontId="18" fillId="0" borderId="0" xfId="0" applyFont="1" applyAlignment="1">
      <alignment horizontal="center" vertical="center"/>
    </xf>
    <xf numFmtId="0" fontId="23" fillId="0" borderId="0" xfId="0" applyFont="1"/>
    <xf numFmtId="0" fontId="15" fillId="4" borderId="2"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5" xfId="0" applyFont="1" applyFill="1" applyBorder="1" applyAlignment="1">
      <alignment horizontal="left"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Border="1" applyAlignment="1">
      <alignment horizontal="center" vertical="top" wrapText="1"/>
    </xf>
    <xf numFmtId="4"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0" fontId="15" fillId="0" borderId="2" xfId="0" applyFont="1" applyBorder="1" applyAlignment="1">
      <alignment horizontal="left" vertical="top" wrapText="1"/>
    </xf>
    <xf numFmtId="0" fontId="2" fillId="0" borderId="0" xfId="0" applyFont="1" applyAlignment="1">
      <alignment horizontal="center"/>
    </xf>
    <xf numFmtId="0" fontId="1" fillId="0" borderId="0" xfId="0" applyFont="1" applyAlignment="1">
      <alignment horizontal="right"/>
    </xf>
    <xf numFmtId="0" fontId="2" fillId="0" borderId="0" xfId="0" applyFont="1" applyBorder="1" applyAlignment="1">
      <alignment horizontal="center"/>
    </xf>
    <xf numFmtId="0" fontId="2" fillId="0" borderId="6" xfId="0" applyFont="1" applyBorder="1" applyAlignment="1">
      <alignment horizontal="center" vertical="center" wrapText="1"/>
    </xf>
    <xf numFmtId="0" fontId="2" fillId="0" borderId="1" xfId="0" applyFont="1" applyBorder="1" applyAlignment="1"/>
    <xf numFmtId="0" fontId="2" fillId="0" borderId="6"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left"/>
    </xf>
    <xf numFmtId="0" fontId="2" fillId="0" borderId="0" xfId="0" applyFont="1" applyAlignment="1">
      <alignment horizontal="left"/>
    </xf>
    <xf numFmtId="0" fontId="20" fillId="0" borderId="0" xfId="0" applyFont="1" applyAlignment="1">
      <alignment horizontal="center" vertical="center"/>
    </xf>
    <xf numFmtId="0" fontId="1" fillId="0" borderId="6" xfId="0" applyFont="1" applyBorder="1" applyAlignment="1">
      <alignment horizontal="center"/>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xf numFmtId="0" fontId="2" fillId="0" borderId="1" xfId="0" applyFont="1" applyBorder="1" applyAlignment="1">
      <alignment horizontal="center"/>
    </xf>
    <xf numFmtId="0" fontId="20" fillId="0" borderId="0" xfId="0" applyFont="1" applyAlignment="1">
      <alignment horizont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left" vertical="top" wrapText="1"/>
    </xf>
    <xf numFmtId="49" fontId="22" fillId="0" borderId="3"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49" fontId="22" fillId="0" borderId="5"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49" fontId="22" fillId="0" borderId="3"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49" fontId="22" fillId="0" borderId="5"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topLeftCell="A16" workbookViewId="0">
      <selection activeCell="G19" sqref="G19"/>
    </sheetView>
  </sheetViews>
  <sheetFormatPr defaultRowHeight="15" x14ac:dyDescent="0.25"/>
  <cols>
    <col min="1" max="1" width="7.7109375" customWidth="1"/>
    <col min="8" max="8" width="14.7109375" customWidth="1"/>
    <col min="9" max="9" width="38.5703125" customWidth="1"/>
  </cols>
  <sheetData>
    <row r="1" spans="7:13" ht="15" customHeight="1" x14ac:dyDescent="0.25">
      <c r="I1" s="86" t="s">
        <v>0</v>
      </c>
      <c r="J1" s="86"/>
      <c r="K1" s="86"/>
      <c r="L1" s="86"/>
      <c r="M1" s="86"/>
    </row>
    <row r="2" spans="7:13" ht="15" customHeight="1" x14ac:dyDescent="0.25">
      <c r="I2" s="86" t="s">
        <v>1</v>
      </c>
      <c r="J2" s="86"/>
      <c r="K2" s="86"/>
      <c r="L2" s="86"/>
      <c r="M2" s="86"/>
    </row>
    <row r="3" spans="7:13" ht="15" customHeight="1" x14ac:dyDescent="0.25">
      <c r="I3" s="86" t="s">
        <v>2</v>
      </c>
      <c r="J3" s="86"/>
      <c r="K3" s="86"/>
      <c r="L3" s="86"/>
      <c r="M3" s="86"/>
    </row>
    <row r="4" spans="7:13" ht="15" customHeight="1" x14ac:dyDescent="0.25">
      <c r="I4" s="86" t="s">
        <v>3</v>
      </c>
      <c r="J4" s="86"/>
      <c r="K4" s="86"/>
      <c r="L4" s="86"/>
      <c r="M4" s="86"/>
    </row>
    <row r="5" spans="7:13" ht="15" customHeight="1" x14ac:dyDescent="0.25">
      <c r="I5" s="86" t="s">
        <v>4</v>
      </c>
      <c r="J5" s="86"/>
      <c r="K5" s="86"/>
      <c r="L5" s="86"/>
      <c r="M5" s="86"/>
    </row>
    <row r="6" spans="7:13" ht="15" customHeight="1" x14ac:dyDescent="0.25">
      <c r="I6" s="86" t="s">
        <v>5</v>
      </c>
      <c r="J6" s="86"/>
      <c r="K6" s="86"/>
      <c r="L6" s="86"/>
      <c r="M6" s="86"/>
    </row>
    <row r="7" spans="7:13" ht="15" customHeight="1" x14ac:dyDescent="0.25">
      <c r="I7" s="86" t="s">
        <v>6</v>
      </c>
      <c r="J7" s="86"/>
      <c r="K7" s="86"/>
      <c r="L7" s="86"/>
      <c r="M7" s="86"/>
    </row>
    <row r="9" spans="7:13" x14ac:dyDescent="0.25">
      <c r="G9" s="85" t="s">
        <v>7</v>
      </c>
      <c r="H9" s="85"/>
      <c r="I9" s="85"/>
    </row>
    <row r="10" spans="7:13" x14ac:dyDescent="0.25">
      <c r="H10" s="1"/>
    </row>
    <row r="11" spans="7:13" ht="26.25" customHeight="1" x14ac:dyDescent="0.25">
      <c r="G11" s="87" t="s">
        <v>110</v>
      </c>
      <c r="H11" s="87"/>
      <c r="I11" s="87"/>
    </row>
    <row r="12" spans="7:13" ht="19.5" customHeight="1" x14ac:dyDescent="0.25">
      <c r="G12" s="88" t="s">
        <v>10</v>
      </c>
      <c r="H12" s="88"/>
      <c r="I12" s="88"/>
    </row>
    <row r="13" spans="7:13" x14ac:dyDescent="0.25">
      <c r="G13" s="85" t="s">
        <v>11</v>
      </c>
      <c r="H13" s="85"/>
      <c r="I13" s="85"/>
    </row>
    <row r="14" spans="7:13" x14ac:dyDescent="0.25">
      <c r="G14" s="85" t="s">
        <v>12</v>
      </c>
      <c r="H14" s="85"/>
      <c r="I14" s="85"/>
    </row>
    <row r="15" spans="7:13" ht="36.75" customHeight="1" x14ac:dyDescent="0.25">
      <c r="G15" s="89" t="s">
        <v>111</v>
      </c>
      <c r="H15" s="89"/>
      <c r="I15" s="89"/>
    </row>
    <row r="16" spans="7:13" x14ac:dyDescent="0.25">
      <c r="G16" s="90" t="s">
        <v>13</v>
      </c>
      <c r="H16" s="90"/>
      <c r="I16" s="90"/>
    </row>
    <row r="17" spans="7:10" x14ac:dyDescent="0.25">
      <c r="H17" s="1"/>
    </row>
    <row r="18" spans="7:10" x14ac:dyDescent="0.25">
      <c r="G18" s="85" t="s">
        <v>199</v>
      </c>
      <c r="H18" s="85"/>
      <c r="I18" s="85"/>
    </row>
    <row r="19" spans="7:10" ht="29.25" customHeight="1" x14ac:dyDescent="0.25">
      <c r="H19" s="1"/>
    </row>
    <row r="20" spans="7:10" x14ac:dyDescent="0.25">
      <c r="G20" s="85" t="s">
        <v>14</v>
      </c>
      <c r="H20" s="85"/>
      <c r="I20" s="85"/>
    </row>
    <row r="21" spans="7:10" x14ac:dyDescent="0.25">
      <c r="H21" s="1"/>
    </row>
    <row r="22" spans="7:10" ht="26.25" customHeight="1" x14ac:dyDescent="0.25">
      <c r="G22" s="91" t="s">
        <v>191</v>
      </c>
      <c r="H22" s="91"/>
      <c r="I22" s="91"/>
    </row>
    <row r="23" spans="7:10" x14ac:dyDescent="0.25">
      <c r="G23" s="92" t="s">
        <v>192</v>
      </c>
      <c r="H23" s="92"/>
      <c r="I23" s="92"/>
      <c r="J23" s="92"/>
    </row>
    <row r="24" spans="7:10" x14ac:dyDescent="0.25">
      <c r="G24" s="93" t="s">
        <v>193</v>
      </c>
      <c r="H24" s="93"/>
      <c r="I24" s="93"/>
      <c r="J24" s="93"/>
    </row>
    <row r="25" spans="7:10" x14ac:dyDescent="0.25">
      <c r="G25" s="93" t="s">
        <v>194</v>
      </c>
      <c r="H25" s="93"/>
      <c r="I25" s="93"/>
      <c r="J25" s="93"/>
    </row>
    <row r="26" spans="7:10" x14ac:dyDescent="0.25">
      <c r="G26" s="98" t="s">
        <v>12</v>
      </c>
      <c r="H26" s="98"/>
      <c r="I26" s="98"/>
    </row>
    <row r="27" spans="7:10" ht="33" customHeight="1" x14ac:dyDescent="0.25">
      <c r="G27" s="99" t="s">
        <v>190</v>
      </c>
      <c r="H27" s="99"/>
      <c r="I27" s="99"/>
    </row>
    <row r="28" spans="7:10" x14ac:dyDescent="0.25">
      <c r="G28" s="90" t="s">
        <v>13</v>
      </c>
      <c r="H28" s="90"/>
      <c r="I28" s="90"/>
    </row>
    <row r="29" spans="7:10" x14ac:dyDescent="0.25">
      <c r="H29" s="1"/>
    </row>
    <row r="30" spans="7:10" x14ac:dyDescent="0.25">
      <c r="G30" s="85"/>
      <c r="H30" s="85"/>
      <c r="I30" s="85"/>
    </row>
    <row r="33" spans="1:13" ht="19.5" customHeight="1" x14ac:dyDescent="0.3">
      <c r="A33" s="100" t="s">
        <v>8</v>
      </c>
      <c r="B33" s="100"/>
      <c r="C33" s="100"/>
      <c r="D33" s="100"/>
      <c r="E33" s="100"/>
      <c r="F33" s="100"/>
      <c r="G33" s="100"/>
      <c r="H33" s="100"/>
      <c r="I33" s="100"/>
      <c r="J33" s="100"/>
      <c r="K33" s="100"/>
      <c r="L33" s="100"/>
      <c r="M33" s="100"/>
    </row>
    <row r="34" spans="1:13" ht="25.5" customHeight="1" x14ac:dyDescent="0.25">
      <c r="A34" s="94" t="s">
        <v>50</v>
      </c>
      <c r="B34" s="94"/>
      <c r="C34" s="94"/>
      <c r="D34" s="94"/>
      <c r="E34" s="94"/>
      <c r="F34" s="94"/>
      <c r="G34" s="94"/>
      <c r="H34" s="94"/>
      <c r="I34" s="94"/>
      <c r="J34" s="94"/>
      <c r="K34" s="94"/>
      <c r="L34" s="94"/>
      <c r="M34" s="94"/>
    </row>
    <row r="35" spans="1:13" ht="15.75" x14ac:dyDescent="0.25">
      <c r="A35" s="95" t="s">
        <v>9</v>
      </c>
      <c r="B35" s="95"/>
      <c r="C35" s="95"/>
      <c r="D35" s="95"/>
      <c r="E35" s="95"/>
      <c r="F35" s="95"/>
      <c r="G35" s="95"/>
      <c r="H35" s="95"/>
      <c r="I35" s="95"/>
      <c r="J35" s="95"/>
      <c r="K35" s="95"/>
      <c r="L35" s="95"/>
      <c r="M35" s="95"/>
    </row>
    <row r="36" spans="1:13" ht="15.75" x14ac:dyDescent="0.25">
      <c r="A36" s="2"/>
    </row>
    <row r="37" spans="1:13" ht="15.75" x14ac:dyDescent="0.25">
      <c r="A37" s="96" t="s">
        <v>196</v>
      </c>
      <c r="B37" s="96"/>
      <c r="C37" s="96"/>
      <c r="D37" s="96"/>
      <c r="E37" s="96"/>
      <c r="F37" s="96"/>
      <c r="G37" s="96"/>
      <c r="H37" s="96"/>
      <c r="I37" s="96"/>
      <c r="J37" s="96"/>
      <c r="K37" s="96"/>
      <c r="L37" s="96"/>
      <c r="M37" s="96"/>
    </row>
    <row r="38" spans="1:13" ht="15.75" x14ac:dyDescent="0.25">
      <c r="A38" s="97" t="s">
        <v>195</v>
      </c>
      <c r="B38" s="97"/>
      <c r="C38" s="97"/>
      <c r="D38" s="97"/>
      <c r="E38" s="97"/>
      <c r="F38" s="97"/>
      <c r="G38" s="97"/>
      <c r="H38" s="97"/>
      <c r="I38" s="97"/>
      <c r="J38" s="97"/>
      <c r="K38" s="97"/>
      <c r="L38" s="97"/>
      <c r="M38" s="97"/>
    </row>
  </sheetData>
  <mergeCells count="29">
    <mergeCell ref="A37:M37"/>
    <mergeCell ref="A38:M38"/>
    <mergeCell ref="G26:I26"/>
    <mergeCell ref="G27:I27"/>
    <mergeCell ref="G28:I28"/>
    <mergeCell ref="G30:I30"/>
    <mergeCell ref="A33:M33"/>
    <mergeCell ref="G23:J23"/>
    <mergeCell ref="G24:J24"/>
    <mergeCell ref="G25:J25"/>
    <mergeCell ref="A34:M34"/>
    <mergeCell ref="A35:M35"/>
    <mergeCell ref="G15:I15"/>
    <mergeCell ref="G16:I16"/>
    <mergeCell ref="G18:I18"/>
    <mergeCell ref="G20:I20"/>
    <mergeCell ref="G22:I22"/>
    <mergeCell ref="G14:I14"/>
    <mergeCell ref="I1:M1"/>
    <mergeCell ref="I2:M2"/>
    <mergeCell ref="I3:M3"/>
    <mergeCell ref="I4:M4"/>
    <mergeCell ref="I5:M5"/>
    <mergeCell ref="I6:M6"/>
    <mergeCell ref="I7:M7"/>
    <mergeCell ref="G9:I9"/>
    <mergeCell ref="G11:I11"/>
    <mergeCell ref="G12:I12"/>
    <mergeCell ref="G13:I13"/>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topLeftCell="A5" zoomScale="70" zoomScaleNormal="70" workbookViewId="0">
      <selection activeCell="I6" sqref="I6"/>
    </sheetView>
  </sheetViews>
  <sheetFormatPr defaultRowHeight="15" x14ac:dyDescent="0.25"/>
  <cols>
    <col min="1" max="1" width="51.85546875" customWidth="1"/>
    <col min="2" max="2" width="20.140625" customWidth="1"/>
    <col min="3" max="3" width="19.28515625" customWidth="1"/>
    <col min="4" max="4" width="19.85546875" customWidth="1"/>
    <col min="5" max="5" width="27.42578125" customWidth="1"/>
    <col min="6" max="6" width="16.85546875" customWidth="1"/>
    <col min="7" max="7" width="70.28515625" customWidth="1"/>
    <col min="8" max="8" width="5" customWidth="1"/>
    <col min="9" max="9" width="13.28515625" customWidth="1"/>
    <col min="10" max="10" width="12" bestFit="1" customWidth="1"/>
  </cols>
  <sheetData>
    <row r="2" spans="1:10" ht="15.75" x14ac:dyDescent="0.25">
      <c r="A2" s="2"/>
    </row>
    <row r="3" spans="1:10" ht="15.75" x14ac:dyDescent="0.25">
      <c r="A3" s="97" t="s">
        <v>15</v>
      </c>
      <c r="B3" s="97"/>
      <c r="C3" s="97"/>
      <c r="D3" s="97"/>
      <c r="E3" s="97"/>
      <c r="F3" s="97"/>
      <c r="G3" s="97"/>
    </row>
    <row r="4" spans="1:10" ht="15.75" x14ac:dyDescent="0.25">
      <c r="A4" s="97" t="s">
        <v>16</v>
      </c>
      <c r="B4" s="97"/>
      <c r="C4" s="97"/>
      <c r="D4" s="97"/>
      <c r="E4" s="97"/>
      <c r="F4" s="97"/>
      <c r="G4" s="97"/>
    </row>
    <row r="5" spans="1:10" ht="15.75" x14ac:dyDescent="0.25">
      <c r="A5" s="2"/>
    </row>
    <row r="6" spans="1:10" ht="219" customHeight="1" x14ac:dyDescent="0.25">
      <c r="A6" s="26" t="s">
        <v>22</v>
      </c>
      <c r="B6" s="26" t="s">
        <v>18</v>
      </c>
      <c r="C6" s="26" t="s">
        <v>19</v>
      </c>
      <c r="D6" s="26" t="s">
        <v>112</v>
      </c>
      <c r="E6" s="26" t="s">
        <v>20</v>
      </c>
      <c r="F6" s="26" t="s">
        <v>97</v>
      </c>
      <c r="G6" s="26" t="s">
        <v>21</v>
      </c>
    </row>
    <row r="7" spans="1:10" ht="15.75" x14ac:dyDescent="0.25">
      <c r="A7" s="5">
        <v>1</v>
      </c>
      <c r="B7" s="5">
        <v>2</v>
      </c>
      <c r="C7" s="5">
        <v>3</v>
      </c>
      <c r="D7" s="5">
        <v>4</v>
      </c>
      <c r="E7" s="5">
        <v>5</v>
      </c>
      <c r="F7" s="5">
        <v>6</v>
      </c>
      <c r="G7" s="5">
        <v>7</v>
      </c>
      <c r="I7" s="24"/>
    </row>
    <row r="8" spans="1:10" ht="103.5" customHeight="1" x14ac:dyDescent="0.25">
      <c r="A8" s="10" t="s">
        <v>99</v>
      </c>
      <c r="B8" s="25">
        <v>7104923.3099999996</v>
      </c>
      <c r="C8" s="8"/>
      <c r="D8" s="8">
        <v>0</v>
      </c>
      <c r="E8" s="44">
        <v>5121611.51</v>
      </c>
      <c r="F8" s="7">
        <f t="shared" ref="F8" si="0">E8/(B8+C8+D8)</f>
        <v>0.72085387646499455</v>
      </c>
      <c r="G8" s="37" t="s">
        <v>205</v>
      </c>
      <c r="I8" s="24"/>
      <c r="J8" s="24"/>
    </row>
    <row r="9" spans="1:10" ht="65.25" customHeight="1" x14ac:dyDescent="0.25">
      <c r="A9" s="10" t="s">
        <v>98</v>
      </c>
      <c r="B9" s="25">
        <v>3410551.52</v>
      </c>
      <c r="C9" s="8"/>
      <c r="D9" s="8">
        <v>0</v>
      </c>
      <c r="E9" s="44">
        <v>3269987.76</v>
      </c>
      <c r="F9" s="7">
        <f>E9/(B9+C9+D9)</f>
        <v>0.95878562186329319</v>
      </c>
      <c r="G9" s="37" t="s">
        <v>197</v>
      </c>
      <c r="I9" s="24"/>
    </row>
    <row r="10" spans="1:10" ht="65.25" customHeight="1" x14ac:dyDescent="0.25">
      <c r="A10" s="10" t="s">
        <v>101</v>
      </c>
      <c r="B10" s="25">
        <v>147432</v>
      </c>
      <c r="C10" s="8"/>
      <c r="D10" s="8">
        <v>0</v>
      </c>
      <c r="E10" s="44">
        <v>147405.49</v>
      </c>
      <c r="F10" s="7">
        <f t="shared" ref="F10" si="1">E10/(B10+C10+D10)</f>
        <v>0.9998201882901947</v>
      </c>
      <c r="G10" s="37"/>
      <c r="I10" s="24"/>
    </row>
    <row r="11" spans="1:10" s="9" customFormat="1" ht="78.75" customHeight="1" x14ac:dyDescent="0.25">
      <c r="A11" s="28" t="s">
        <v>100</v>
      </c>
      <c r="B11" s="25">
        <v>6096491.5999999996</v>
      </c>
      <c r="C11" s="8"/>
      <c r="D11" s="8">
        <v>0</v>
      </c>
      <c r="E11" s="44">
        <v>3782752</v>
      </c>
      <c r="F11" s="7">
        <f t="shared" ref="F11:F15" si="2">E11/(B11+C11+D11)</f>
        <v>0.62048014631890913</v>
      </c>
      <c r="G11" s="37" t="s">
        <v>201</v>
      </c>
      <c r="I11" s="29"/>
    </row>
    <row r="12" spans="1:10" ht="69.75" customHeight="1" x14ac:dyDescent="0.25">
      <c r="A12" s="45" t="s">
        <v>108</v>
      </c>
      <c r="B12" s="25">
        <v>1928717.33</v>
      </c>
      <c r="C12" s="8"/>
      <c r="D12" s="8">
        <v>0</v>
      </c>
      <c r="E12" s="44">
        <v>1532523.89</v>
      </c>
      <c r="F12" s="7">
        <f t="shared" ref="F12:F13" si="3">E12/(B12+C12+D12)</f>
        <v>0.79458190485590741</v>
      </c>
      <c r="G12" s="84" t="s">
        <v>202</v>
      </c>
      <c r="I12" s="24"/>
    </row>
    <row r="13" spans="1:10" ht="79.5" customHeight="1" x14ac:dyDescent="0.25">
      <c r="A13" s="46" t="s">
        <v>109</v>
      </c>
      <c r="B13" s="25">
        <v>780068</v>
      </c>
      <c r="C13" s="8"/>
      <c r="D13" s="8">
        <v>0</v>
      </c>
      <c r="E13" s="44">
        <v>688721.71</v>
      </c>
      <c r="F13" s="7">
        <f t="shared" si="3"/>
        <v>0.882899580549388</v>
      </c>
      <c r="G13" s="39" t="s">
        <v>203</v>
      </c>
      <c r="I13" s="24"/>
    </row>
    <row r="14" spans="1:10" s="31" customFormat="1" ht="74.25" customHeight="1" x14ac:dyDescent="0.25">
      <c r="A14" s="46" t="s">
        <v>113</v>
      </c>
      <c r="B14" s="25">
        <v>283715.15999999997</v>
      </c>
      <c r="C14" s="8"/>
      <c r="D14" s="8">
        <v>0</v>
      </c>
      <c r="E14" s="44">
        <v>196052.59</v>
      </c>
      <c r="F14" s="7">
        <f t="shared" si="2"/>
        <v>0.69101908407009349</v>
      </c>
      <c r="G14" s="84" t="s">
        <v>204</v>
      </c>
      <c r="I14" s="30"/>
    </row>
    <row r="15" spans="1:10" ht="15.75" x14ac:dyDescent="0.25">
      <c r="A15" s="36" t="s">
        <v>102</v>
      </c>
      <c r="B15" s="40">
        <f>SUM(B8:B14)</f>
        <v>19751898.919999998</v>
      </c>
      <c r="C15" s="40">
        <f>SUM(C8:C14)</f>
        <v>0</v>
      </c>
      <c r="D15" s="40">
        <f>SUM(D8:D14)</f>
        <v>0</v>
      </c>
      <c r="E15" s="49">
        <f>SUM(E8:E14)</f>
        <v>14739054.949999999</v>
      </c>
      <c r="F15" s="23">
        <f t="shared" si="2"/>
        <v>0.74620951685186132</v>
      </c>
      <c r="G15" s="38"/>
      <c r="I15" s="24"/>
    </row>
  </sheetData>
  <mergeCells count="2">
    <mergeCell ref="A3:G3"/>
    <mergeCell ref="A4:G4"/>
  </mergeCells>
  <pageMargins left="0.70866141732283472" right="0.70866141732283472" top="0.74803149606299213" bottom="0.3937007874015748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topLeftCell="A19" zoomScale="70" zoomScaleNormal="70" workbookViewId="0">
      <selection activeCell="D18" sqref="D18"/>
    </sheetView>
  </sheetViews>
  <sheetFormatPr defaultRowHeight="15" x14ac:dyDescent="0.25"/>
  <cols>
    <col min="1" max="1" width="5.140625" customWidth="1"/>
    <col min="2" max="2" width="33.42578125" customWidth="1"/>
    <col min="3" max="3" width="48.85546875" customWidth="1"/>
    <col min="4" max="4" width="17" customWidth="1"/>
    <col min="5" max="5" width="14.5703125" customWidth="1"/>
    <col min="6" max="6" width="19" customWidth="1"/>
    <col min="7" max="7" width="18.7109375" style="73" customWidth="1"/>
    <col min="8" max="8" width="15.140625" customWidth="1"/>
    <col min="9" max="9" width="21.7109375" style="73" customWidth="1"/>
    <col min="10" max="10" width="20.28515625" customWidth="1"/>
    <col min="11" max="11" width="14.7109375" customWidth="1"/>
    <col min="12" max="12" width="22.5703125" customWidth="1"/>
  </cols>
  <sheetData>
    <row r="2" spans="1:12" ht="15.75" x14ac:dyDescent="0.25">
      <c r="A2" s="97" t="s">
        <v>23</v>
      </c>
      <c r="B2" s="97"/>
      <c r="C2" s="97"/>
      <c r="D2" s="97"/>
      <c r="E2" s="97"/>
      <c r="F2" s="97"/>
      <c r="G2" s="97"/>
      <c r="H2" s="97"/>
      <c r="I2" s="97"/>
      <c r="J2" s="97"/>
      <c r="K2" s="97"/>
      <c r="L2" s="97"/>
    </row>
    <row r="3" spans="1:12" ht="15.75" x14ac:dyDescent="0.25">
      <c r="A3" s="97" t="s">
        <v>24</v>
      </c>
      <c r="B3" s="97"/>
      <c r="C3" s="97"/>
      <c r="D3" s="97"/>
      <c r="E3" s="97"/>
      <c r="F3" s="97"/>
      <c r="G3" s="97"/>
      <c r="H3" s="97"/>
      <c r="I3" s="97"/>
      <c r="J3" s="97"/>
      <c r="K3" s="97"/>
      <c r="L3" s="97"/>
    </row>
    <row r="4" spans="1:12" ht="15.75" x14ac:dyDescent="0.25">
      <c r="A4" s="2"/>
    </row>
    <row r="5" spans="1:12" ht="180.75" customHeight="1" x14ac:dyDescent="0.25">
      <c r="A5" s="5" t="s">
        <v>17</v>
      </c>
      <c r="B5" s="5" t="s">
        <v>25</v>
      </c>
      <c r="C5" s="5" t="s">
        <v>26</v>
      </c>
      <c r="D5" s="5" t="s">
        <v>27</v>
      </c>
      <c r="E5" s="5" t="s">
        <v>28</v>
      </c>
      <c r="F5" s="5" t="s">
        <v>29</v>
      </c>
      <c r="G5" s="81" t="s">
        <v>30</v>
      </c>
      <c r="H5" s="5" t="s">
        <v>34</v>
      </c>
      <c r="I5" s="81" t="s">
        <v>35</v>
      </c>
      <c r="J5" s="5" t="s">
        <v>31</v>
      </c>
      <c r="K5" s="5" t="s">
        <v>32</v>
      </c>
      <c r="L5" s="5" t="s">
        <v>33</v>
      </c>
    </row>
    <row r="6" spans="1:12" ht="15.75" x14ac:dyDescent="0.25">
      <c r="A6" s="5">
        <v>1</v>
      </c>
      <c r="B6" s="5">
        <v>2</v>
      </c>
      <c r="C6" s="5">
        <v>3</v>
      </c>
      <c r="D6" s="5">
        <v>4</v>
      </c>
      <c r="E6" s="5">
        <v>5</v>
      </c>
      <c r="F6" s="5">
        <v>6</v>
      </c>
      <c r="G6" s="81">
        <v>7</v>
      </c>
      <c r="H6" s="5">
        <v>8</v>
      </c>
      <c r="I6" s="81">
        <v>9</v>
      </c>
      <c r="J6" s="5">
        <v>10</v>
      </c>
      <c r="K6" s="5">
        <v>11</v>
      </c>
      <c r="L6" s="5">
        <v>12</v>
      </c>
    </row>
    <row r="7" spans="1:12" s="9" customFormat="1" ht="106.5" customHeight="1" x14ac:dyDescent="0.25">
      <c r="A7" s="7">
        <v>1</v>
      </c>
      <c r="B7" s="55" t="s">
        <v>51</v>
      </c>
      <c r="C7" s="6" t="s">
        <v>114</v>
      </c>
      <c r="D7" s="7" t="s">
        <v>62</v>
      </c>
      <c r="E7" s="7" t="s">
        <v>94</v>
      </c>
      <c r="F7" s="7">
        <v>2240</v>
      </c>
      <c r="G7" s="78">
        <v>1303</v>
      </c>
      <c r="H7" s="50">
        <f>G7/F7</f>
        <v>0.58169642857142856</v>
      </c>
      <c r="I7" s="25">
        <v>810300</v>
      </c>
      <c r="J7" s="7">
        <f>I7/$I$23</f>
        <v>3.1554120039054959E-2</v>
      </c>
      <c r="K7" s="101">
        <f>J7*H7+J8*H8+J9*H9+J10*H10+J11*H11+J12*H12+J13*H13+J14*H14+J15*H15+J16*H16+J17*H17+J18*H18+J19*H19+J21*H21+J22*H22+H20*J20</f>
        <v>1.0116840878359812</v>
      </c>
      <c r="L7" s="43" t="s">
        <v>178</v>
      </c>
    </row>
    <row r="8" spans="1:12" s="9" customFormat="1" ht="99.75" customHeight="1" x14ac:dyDescent="0.25">
      <c r="A8" s="7">
        <v>2</v>
      </c>
      <c r="B8" s="55" t="s">
        <v>51</v>
      </c>
      <c r="C8" s="6" t="s">
        <v>114</v>
      </c>
      <c r="D8" s="7" t="s">
        <v>68</v>
      </c>
      <c r="E8" s="7" t="s">
        <v>94</v>
      </c>
      <c r="F8" s="7">
        <v>590</v>
      </c>
      <c r="G8" s="78">
        <v>551</v>
      </c>
      <c r="H8" s="50">
        <f t="shared" ref="H8:H22" si="0">G8/F8</f>
        <v>0.93389830508474581</v>
      </c>
      <c r="I8" s="25">
        <v>488000</v>
      </c>
      <c r="J8" s="7">
        <f t="shared" ref="J8:J22" si="1">I8/$I$23</f>
        <v>1.9003345154953499E-2</v>
      </c>
      <c r="K8" s="102"/>
      <c r="L8" s="43" t="s">
        <v>178</v>
      </c>
    </row>
    <row r="9" spans="1:12" s="9" customFormat="1" ht="109.5" customHeight="1" x14ac:dyDescent="0.25">
      <c r="A9" s="7">
        <v>3</v>
      </c>
      <c r="B9" s="55" t="s">
        <v>52</v>
      </c>
      <c r="C9" s="6" t="s">
        <v>115</v>
      </c>
      <c r="D9" s="7" t="s">
        <v>62</v>
      </c>
      <c r="E9" s="7" t="s">
        <v>94</v>
      </c>
      <c r="F9" s="7">
        <v>1110</v>
      </c>
      <c r="G9" s="78">
        <v>2601</v>
      </c>
      <c r="H9" s="50">
        <f t="shared" si="0"/>
        <v>2.3432432432432431</v>
      </c>
      <c r="I9" s="25">
        <v>420000</v>
      </c>
      <c r="J9" s="7">
        <f t="shared" si="1"/>
        <v>1.6355338043197682E-2</v>
      </c>
      <c r="K9" s="102"/>
      <c r="L9" s="43" t="s">
        <v>176</v>
      </c>
    </row>
    <row r="10" spans="1:12" s="9" customFormat="1" ht="105.75" customHeight="1" x14ac:dyDescent="0.25">
      <c r="A10" s="7">
        <v>4</v>
      </c>
      <c r="B10" s="55" t="s">
        <v>52</v>
      </c>
      <c r="C10" s="6" t="s">
        <v>115</v>
      </c>
      <c r="D10" s="7" t="s">
        <v>68</v>
      </c>
      <c r="E10" s="7" t="s">
        <v>94</v>
      </c>
      <c r="F10" s="7">
        <v>91</v>
      </c>
      <c r="G10" s="78">
        <v>34</v>
      </c>
      <c r="H10" s="50">
        <f t="shared" si="0"/>
        <v>0.37362637362637363</v>
      </c>
      <c r="I10" s="25">
        <v>79300</v>
      </c>
      <c r="J10" s="7">
        <f t="shared" si="1"/>
        <v>3.0880435876799433E-3</v>
      </c>
      <c r="K10" s="102"/>
      <c r="L10" s="43" t="s">
        <v>177</v>
      </c>
    </row>
    <row r="11" spans="1:12" s="9" customFormat="1" ht="184.5" customHeight="1" x14ac:dyDescent="0.25">
      <c r="A11" s="7">
        <v>5</v>
      </c>
      <c r="B11" s="55" t="s">
        <v>53</v>
      </c>
      <c r="C11" s="6" t="s">
        <v>116</v>
      </c>
      <c r="D11" s="7" t="s">
        <v>96</v>
      </c>
      <c r="E11" s="7" t="s">
        <v>80</v>
      </c>
      <c r="F11" s="7">
        <v>1195</v>
      </c>
      <c r="G11" s="78">
        <v>1085</v>
      </c>
      <c r="H11" s="50">
        <f t="shared" si="0"/>
        <v>0.90794979079497906</v>
      </c>
      <c r="I11" s="25">
        <v>2704000</v>
      </c>
      <c r="J11" s="7">
        <f t="shared" si="1"/>
        <v>0.1052972239733489</v>
      </c>
      <c r="K11" s="102"/>
      <c r="L11" s="6"/>
    </row>
    <row r="12" spans="1:12" s="9" customFormat="1" ht="105.75" customHeight="1" x14ac:dyDescent="0.25">
      <c r="A12" s="7">
        <v>6</v>
      </c>
      <c r="B12" s="55" t="s">
        <v>54</v>
      </c>
      <c r="C12" s="6" t="s">
        <v>117</v>
      </c>
      <c r="D12" s="7" t="s">
        <v>62</v>
      </c>
      <c r="E12" s="7" t="s">
        <v>94</v>
      </c>
      <c r="F12" s="7">
        <v>5200</v>
      </c>
      <c r="G12" s="78">
        <v>6426</v>
      </c>
      <c r="H12" s="50">
        <f t="shared" si="0"/>
        <v>1.2357692307692307</v>
      </c>
      <c r="I12" s="25">
        <v>2030000</v>
      </c>
      <c r="J12" s="7">
        <f t="shared" si="1"/>
        <v>7.9050800542122129E-2</v>
      </c>
      <c r="K12" s="102"/>
      <c r="L12" s="6" t="s">
        <v>180</v>
      </c>
    </row>
    <row r="13" spans="1:12" s="9" customFormat="1" ht="107.25" customHeight="1" x14ac:dyDescent="0.25">
      <c r="A13" s="7">
        <v>7</v>
      </c>
      <c r="B13" s="55" t="s">
        <v>54</v>
      </c>
      <c r="C13" s="6" t="s">
        <v>117</v>
      </c>
      <c r="D13" s="7" t="s">
        <v>68</v>
      </c>
      <c r="E13" s="7" t="s">
        <v>94</v>
      </c>
      <c r="F13" s="7">
        <v>850</v>
      </c>
      <c r="G13" s="78">
        <v>844</v>
      </c>
      <c r="H13" s="50">
        <f t="shared" si="0"/>
        <v>0.99294117647058822</v>
      </c>
      <c r="I13" s="25">
        <v>598000</v>
      </c>
      <c r="J13" s="7">
        <f t="shared" si="1"/>
        <v>2.3286886071029082E-2</v>
      </c>
      <c r="K13" s="102"/>
      <c r="L13" s="6" t="s">
        <v>179</v>
      </c>
    </row>
    <row r="14" spans="1:12" s="9" customFormat="1" ht="60.75" customHeight="1" x14ac:dyDescent="0.25">
      <c r="A14" s="7">
        <v>8</v>
      </c>
      <c r="B14" s="55" t="s">
        <v>55</v>
      </c>
      <c r="C14" s="6" t="s">
        <v>118</v>
      </c>
      <c r="D14" s="7" t="s">
        <v>92</v>
      </c>
      <c r="E14" s="7" t="s">
        <v>95</v>
      </c>
      <c r="F14" s="7">
        <v>3935</v>
      </c>
      <c r="G14" s="78">
        <v>3838</v>
      </c>
      <c r="H14" s="50">
        <f t="shared" si="0"/>
        <v>0.97534942820838633</v>
      </c>
      <c r="I14" s="25">
        <v>8103900</v>
      </c>
      <c r="J14" s="7">
        <f t="shared" si="1"/>
        <v>0.31557624754349928</v>
      </c>
      <c r="K14" s="102"/>
      <c r="L14" s="6"/>
    </row>
    <row r="15" spans="1:12" s="9" customFormat="1" ht="129" customHeight="1" x14ac:dyDescent="0.25">
      <c r="A15" s="7">
        <v>9</v>
      </c>
      <c r="B15" s="55" t="s">
        <v>56</v>
      </c>
      <c r="C15" s="6" t="s">
        <v>119</v>
      </c>
      <c r="D15" s="7" t="s">
        <v>91</v>
      </c>
      <c r="E15" s="7" t="s">
        <v>94</v>
      </c>
      <c r="F15" s="7">
        <v>102</v>
      </c>
      <c r="G15" s="78">
        <v>110</v>
      </c>
      <c r="H15" s="50">
        <f t="shared" si="0"/>
        <v>1.0784313725490196</v>
      </c>
      <c r="I15" s="25">
        <v>532000</v>
      </c>
      <c r="J15" s="7">
        <f t="shared" si="1"/>
        <v>2.0716761521383732E-2</v>
      </c>
      <c r="K15" s="102"/>
      <c r="L15" s="43"/>
    </row>
    <row r="16" spans="1:12" s="9" customFormat="1" ht="117" customHeight="1" x14ac:dyDescent="0.25">
      <c r="A16" s="7">
        <v>10</v>
      </c>
      <c r="B16" s="55" t="s">
        <v>57</v>
      </c>
      <c r="C16" s="6" t="s">
        <v>120</v>
      </c>
      <c r="D16" s="7" t="s">
        <v>91</v>
      </c>
      <c r="E16" s="7" t="s">
        <v>94</v>
      </c>
      <c r="F16" s="7">
        <v>196</v>
      </c>
      <c r="G16" s="78">
        <v>158</v>
      </c>
      <c r="H16" s="50">
        <f t="shared" si="0"/>
        <v>0.80612244897959184</v>
      </c>
      <c r="I16" s="25">
        <v>5915780</v>
      </c>
      <c r="J16" s="7">
        <f t="shared" si="1"/>
        <v>0.23036805164092378</v>
      </c>
      <c r="K16" s="102"/>
      <c r="L16" s="43" t="s">
        <v>103</v>
      </c>
    </row>
    <row r="17" spans="1:12" s="9" customFormat="1" ht="117" customHeight="1" x14ac:dyDescent="0.25">
      <c r="A17" s="7">
        <v>11</v>
      </c>
      <c r="B17" s="55" t="s">
        <v>58</v>
      </c>
      <c r="C17" s="6" t="s">
        <v>121</v>
      </c>
      <c r="D17" s="7" t="s">
        <v>90</v>
      </c>
      <c r="E17" s="7" t="s">
        <v>94</v>
      </c>
      <c r="F17" s="7">
        <v>9</v>
      </c>
      <c r="G17" s="78">
        <v>14</v>
      </c>
      <c r="H17" s="50">
        <f t="shared" ref="H17:H20" si="2">G17/F17</f>
        <v>1.5555555555555556</v>
      </c>
      <c r="I17" s="25">
        <v>73440</v>
      </c>
      <c r="J17" s="7">
        <f t="shared" si="1"/>
        <v>2.8598476806962806E-3</v>
      </c>
      <c r="K17" s="102"/>
      <c r="L17" s="6" t="s">
        <v>179</v>
      </c>
    </row>
    <row r="18" spans="1:12" s="9" customFormat="1" ht="117" customHeight="1" x14ac:dyDescent="0.25">
      <c r="A18" s="7">
        <v>12</v>
      </c>
      <c r="B18" s="55" t="s">
        <v>59</v>
      </c>
      <c r="C18" s="6" t="s">
        <v>122</v>
      </c>
      <c r="D18" s="7" t="s">
        <v>89</v>
      </c>
      <c r="E18" s="7" t="s">
        <v>80</v>
      </c>
      <c r="F18" s="7">
        <v>1870</v>
      </c>
      <c r="G18" s="78">
        <v>1870</v>
      </c>
      <c r="H18" s="50">
        <f t="shared" si="2"/>
        <v>1</v>
      </c>
      <c r="I18" s="25">
        <v>812750</v>
      </c>
      <c r="J18" s="7">
        <f t="shared" si="1"/>
        <v>3.1649526177640282E-2</v>
      </c>
      <c r="K18" s="102"/>
      <c r="L18" s="43"/>
    </row>
    <row r="19" spans="1:12" s="9" customFormat="1" ht="117" customHeight="1" x14ac:dyDescent="0.25">
      <c r="A19" s="7">
        <v>13</v>
      </c>
      <c r="B19" s="55" t="s">
        <v>60</v>
      </c>
      <c r="C19" s="6" t="s">
        <v>123</v>
      </c>
      <c r="D19" s="7" t="s">
        <v>86</v>
      </c>
      <c r="E19" s="7" t="s">
        <v>93</v>
      </c>
      <c r="F19" s="7">
        <v>194</v>
      </c>
      <c r="G19" s="78">
        <v>194</v>
      </c>
      <c r="H19" s="50">
        <f t="shared" si="2"/>
        <v>1</v>
      </c>
      <c r="I19" s="25">
        <v>1196000</v>
      </c>
      <c r="J19" s="7">
        <f t="shared" si="1"/>
        <v>4.6573772142058163E-2</v>
      </c>
      <c r="K19" s="102"/>
      <c r="L19" s="43"/>
    </row>
    <row r="20" spans="1:12" s="9" customFormat="1" ht="117" customHeight="1" x14ac:dyDescent="0.25">
      <c r="A20" s="7">
        <v>14</v>
      </c>
      <c r="B20" s="55"/>
      <c r="C20" s="6" t="s">
        <v>128</v>
      </c>
      <c r="D20" s="7" t="s">
        <v>91</v>
      </c>
      <c r="E20" s="7" t="s">
        <v>94</v>
      </c>
      <c r="F20" s="7">
        <v>54</v>
      </c>
      <c r="G20" s="78">
        <v>43</v>
      </c>
      <c r="H20" s="50">
        <f t="shared" si="2"/>
        <v>0.79629629629629628</v>
      </c>
      <c r="I20" s="25">
        <v>362831</v>
      </c>
      <c r="J20" s="7">
        <f t="shared" si="1"/>
        <v>1.4129103946551091E-2</v>
      </c>
      <c r="K20" s="102"/>
      <c r="L20" s="43"/>
    </row>
    <row r="21" spans="1:12" s="9" customFormat="1" ht="120" customHeight="1" x14ac:dyDescent="0.25">
      <c r="A21" s="7">
        <v>15</v>
      </c>
      <c r="B21" s="55"/>
      <c r="C21" s="6" t="s">
        <v>124</v>
      </c>
      <c r="D21" s="7" t="s">
        <v>125</v>
      </c>
      <c r="E21" s="7" t="s">
        <v>94</v>
      </c>
      <c r="F21" s="7">
        <v>1350</v>
      </c>
      <c r="G21" s="78">
        <v>2616</v>
      </c>
      <c r="H21" s="50">
        <f t="shared" si="0"/>
        <v>1.9377777777777778</v>
      </c>
      <c r="I21" s="25">
        <v>1189692</v>
      </c>
      <c r="J21" s="7">
        <f t="shared" si="1"/>
        <v>4.6328130541161756E-2</v>
      </c>
      <c r="K21" s="102"/>
      <c r="L21" s="6" t="s">
        <v>181</v>
      </c>
    </row>
    <row r="22" spans="1:12" s="9" customFormat="1" ht="104.25" customHeight="1" x14ac:dyDescent="0.25">
      <c r="A22" s="7">
        <v>16</v>
      </c>
      <c r="B22" s="55"/>
      <c r="C22" s="6" t="s">
        <v>126</v>
      </c>
      <c r="D22" s="7" t="s">
        <v>127</v>
      </c>
      <c r="E22" s="7" t="s">
        <v>94</v>
      </c>
      <c r="F22" s="7">
        <v>239</v>
      </c>
      <c r="G22" s="78">
        <v>340</v>
      </c>
      <c r="H22" s="50">
        <f t="shared" si="0"/>
        <v>1.4225941422594142</v>
      </c>
      <c r="I22" s="25">
        <v>363696.34</v>
      </c>
      <c r="J22" s="7">
        <f t="shared" si="1"/>
        <v>1.4162801394699429E-2</v>
      </c>
      <c r="K22" s="102"/>
      <c r="L22" s="6"/>
    </row>
    <row r="23" spans="1:12" s="13" customFormat="1" ht="15.75" x14ac:dyDescent="0.25">
      <c r="A23" s="11"/>
      <c r="B23" s="11"/>
      <c r="C23" s="12" t="s">
        <v>61</v>
      </c>
      <c r="D23" s="11"/>
      <c r="E23" s="11"/>
      <c r="F23" s="11">
        <f>SUM(F7:F22)</f>
        <v>19225</v>
      </c>
      <c r="G23" s="83">
        <f>SUM(G7:G22)</f>
        <v>22027</v>
      </c>
      <c r="H23" s="27"/>
      <c r="I23" s="82">
        <f>SUM(I7:I22)</f>
        <v>25679689.34</v>
      </c>
      <c r="J23" s="11"/>
      <c r="K23" s="11"/>
      <c r="L23" s="11"/>
    </row>
  </sheetData>
  <mergeCells count="3">
    <mergeCell ref="K7:K22"/>
    <mergeCell ref="A2:L2"/>
    <mergeCell ref="A3:L3"/>
  </mergeCells>
  <pageMargins left="0.39370078740157483" right="0.39370078740157483" top="0.74803149606299213" bottom="0.3937007874015748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B16" sqref="B16:B17"/>
    </sheetView>
  </sheetViews>
  <sheetFormatPr defaultRowHeight="15" x14ac:dyDescent="0.25"/>
  <cols>
    <col min="1" max="1" width="31.42578125" customWidth="1"/>
    <col min="2" max="2" width="35.28515625" customWidth="1"/>
    <col min="3" max="3" width="32.42578125" customWidth="1"/>
  </cols>
  <sheetData>
    <row r="2" spans="1:3" ht="15.75" x14ac:dyDescent="0.25">
      <c r="A2" s="97" t="s">
        <v>36</v>
      </c>
      <c r="B2" s="97"/>
      <c r="C2" s="97"/>
    </row>
    <row r="3" spans="1:3" ht="15.75" x14ac:dyDescent="0.25">
      <c r="A3" s="97" t="s">
        <v>37</v>
      </c>
      <c r="B3" s="97"/>
      <c r="C3" s="97"/>
    </row>
    <row r="4" spans="1:3" ht="15.75" x14ac:dyDescent="0.25">
      <c r="A4" s="2"/>
    </row>
    <row r="5" spans="1:3" ht="78.75" x14ac:dyDescent="0.25">
      <c r="A5" s="5" t="s">
        <v>38</v>
      </c>
      <c r="B5" s="5" t="s">
        <v>39</v>
      </c>
      <c r="C5" s="5" t="s">
        <v>107</v>
      </c>
    </row>
    <row r="6" spans="1:3" ht="15.75" x14ac:dyDescent="0.25">
      <c r="A6" s="5">
        <v>1</v>
      </c>
      <c r="B6" s="5">
        <v>2</v>
      </c>
      <c r="C6" s="5">
        <v>3</v>
      </c>
    </row>
    <row r="7" spans="1:3" s="9" customFormat="1" ht="30" customHeight="1" x14ac:dyDescent="0.25">
      <c r="A7" s="8">
        <f>'Часть 2 Показат. объема'!K7:K22</f>
        <v>1.0116840878359812</v>
      </c>
      <c r="B7" s="47">
        <f>'Часть 1 Фин.обеспеч.'!F15</f>
        <v>0.74620951685186132</v>
      </c>
      <c r="C7" s="48">
        <f>A7/B7</f>
        <v>1.3557641185067093</v>
      </c>
    </row>
    <row r="8" spans="1:3" s="34" customFormat="1" ht="15.75" x14ac:dyDescent="0.25">
      <c r="B8" s="35"/>
    </row>
    <row r="9" spans="1:3" s="34" customFormat="1" x14ac:dyDescent="0.25"/>
    <row r="10" spans="1:3" x14ac:dyDescent="0.25">
      <c r="A10" s="103" t="s">
        <v>198</v>
      </c>
      <c r="B10" s="103"/>
      <c r="C10" s="103"/>
    </row>
    <row r="11" spans="1:3" x14ac:dyDescent="0.25">
      <c r="A11" s="103"/>
      <c r="B11" s="103"/>
      <c r="C11" s="103"/>
    </row>
    <row r="12" spans="1:3" x14ac:dyDescent="0.25">
      <c r="A12" s="103"/>
      <c r="B12" s="103"/>
      <c r="C12" s="103"/>
    </row>
    <row r="13" spans="1:3" x14ac:dyDescent="0.25">
      <c r="A13" s="103"/>
      <c r="B13" s="103"/>
      <c r="C13" s="103"/>
    </row>
    <row r="14" spans="1:3" x14ac:dyDescent="0.25">
      <c r="A14" s="33"/>
      <c r="B14" s="33"/>
      <c r="C14" s="33"/>
    </row>
    <row r="15" spans="1:3" x14ac:dyDescent="0.25">
      <c r="A15" s="33"/>
      <c r="B15" s="33"/>
      <c r="C15" s="33"/>
    </row>
    <row r="16" spans="1:3" x14ac:dyDescent="0.25">
      <c r="A16" s="33"/>
      <c r="B16" s="33"/>
      <c r="C16" s="33"/>
    </row>
  </sheetData>
  <mergeCells count="3">
    <mergeCell ref="A2:C2"/>
    <mergeCell ref="A3:C3"/>
    <mergeCell ref="A10:C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5"/>
  <sheetViews>
    <sheetView topLeftCell="C23" zoomScale="80" zoomScaleNormal="80" workbookViewId="0">
      <selection activeCell="C55" sqref="C55"/>
    </sheetView>
  </sheetViews>
  <sheetFormatPr defaultRowHeight="15" x14ac:dyDescent="0.25"/>
  <cols>
    <col min="1" max="1" width="5.42578125" style="4" customWidth="1"/>
    <col min="2" max="2" width="30.5703125" customWidth="1"/>
    <col min="3" max="3" width="53.140625" style="22" customWidth="1"/>
    <col min="4" max="4" width="54.42578125" style="22" customWidth="1"/>
    <col min="5" max="5" width="14.5703125" style="41" customWidth="1"/>
    <col min="6" max="6" width="19.42578125" style="51" customWidth="1"/>
    <col min="7" max="7" width="18.28515625" style="51" customWidth="1"/>
    <col min="8" max="8" width="18.85546875" customWidth="1"/>
    <col min="9" max="9" width="22" style="73" customWidth="1"/>
    <col min="10" max="10" width="37.85546875" style="73" customWidth="1"/>
  </cols>
  <sheetData>
    <row r="2" spans="1:10" ht="18.75" x14ac:dyDescent="0.3">
      <c r="A2" s="100" t="s">
        <v>175</v>
      </c>
      <c r="B2" s="100"/>
      <c r="C2" s="100"/>
      <c r="D2" s="100"/>
      <c r="E2" s="100"/>
      <c r="F2" s="100"/>
      <c r="G2" s="100"/>
      <c r="H2" s="100"/>
      <c r="I2" s="100"/>
    </row>
    <row r="3" spans="1:10" ht="15.75" x14ac:dyDescent="0.25">
      <c r="A3" s="3"/>
    </row>
    <row r="4" spans="1:10" ht="140.25" customHeight="1" x14ac:dyDescent="0.25">
      <c r="A4" s="56" t="s">
        <v>17</v>
      </c>
      <c r="B4" s="57" t="s">
        <v>40</v>
      </c>
      <c r="C4" s="57" t="s">
        <v>26</v>
      </c>
      <c r="D4" s="57" t="s">
        <v>129</v>
      </c>
      <c r="E4" s="57" t="s">
        <v>41</v>
      </c>
      <c r="F4" s="58" t="s">
        <v>42</v>
      </c>
      <c r="G4" s="58" t="s">
        <v>43</v>
      </c>
      <c r="H4" s="57" t="s">
        <v>48</v>
      </c>
      <c r="I4" s="74" t="s">
        <v>44</v>
      </c>
      <c r="J4" s="74" t="s">
        <v>130</v>
      </c>
    </row>
    <row r="5" spans="1:10" ht="15.75" x14ac:dyDescent="0.25">
      <c r="A5" s="59">
        <v>1</v>
      </c>
      <c r="B5" s="60">
        <v>2</v>
      </c>
      <c r="C5" s="61">
        <v>3</v>
      </c>
      <c r="D5" s="61"/>
      <c r="E5" s="60">
        <v>4</v>
      </c>
      <c r="F5" s="62">
        <v>5</v>
      </c>
      <c r="G5" s="62">
        <v>6</v>
      </c>
      <c r="H5" s="60">
        <v>8</v>
      </c>
      <c r="I5" s="75">
        <v>9</v>
      </c>
      <c r="J5" s="75">
        <v>9</v>
      </c>
    </row>
    <row r="6" spans="1:10" s="21" customFormat="1" ht="35.1" customHeight="1" x14ac:dyDescent="0.25">
      <c r="A6" s="20" t="s">
        <v>49</v>
      </c>
      <c r="B6" s="104" t="s">
        <v>51</v>
      </c>
      <c r="C6" s="107" t="s">
        <v>104</v>
      </c>
      <c r="D6" s="14" t="s">
        <v>62</v>
      </c>
      <c r="E6" s="7" t="s">
        <v>94</v>
      </c>
      <c r="F6" s="78">
        <f>'Часть 2 Показат. объема'!F7</f>
        <v>2240</v>
      </c>
      <c r="G6" s="78">
        <f>'Часть 2 Показат. объема'!G7</f>
        <v>1303</v>
      </c>
      <c r="H6" s="8">
        <f>G6/F6</f>
        <v>0.58169642857142856</v>
      </c>
      <c r="I6" s="110" t="s">
        <v>178</v>
      </c>
      <c r="J6" s="110" t="s">
        <v>183</v>
      </c>
    </row>
    <row r="7" spans="1:10" s="21" customFormat="1" ht="47.25" x14ac:dyDescent="0.25">
      <c r="A7" s="20" t="s">
        <v>66</v>
      </c>
      <c r="B7" s="105"/>
      <c r="C7" s="108"/>
      <c r="D7" s="14" t="s">
        <v>63</v>
      </c>
      <c r="E7" s="7" t="s">
        <v>64</v>
      </c>
      <c r="F7" s="15">
        <v>100</v>
      </c>
      <c r="G7" s="15">
        <v>100</v>
      </c>
      <c r="H7" s="8">
        <f>G7/F7</f>
        <v>1</v>
      </c>
      <c r="I7" s="111"/>
      <c r="J7" s="111"/>
    </row>
    <row r="8" spans="1:10" s="21" customFormat="1" ht="31.5" x14ac:dyDescent="0.25">
      <c r="A8" s="20" t="s">
        <v>67</v>
      </c>
      <c r="B8" s="106"/>
      <c r="C8" s="109"/>
      <c r="D8" s="14" t="s">
        <v>65</v>
      </c>
      <c r="E8" s="7" t="s">
        <v>64</v>
      </c>
      <c r="F8" s="15">
        <v>90</v>
      </c>
      <c r="G8" s="15">
        <v>95</v>
      </c>
      <c r="H8" s="8">
        <f t="shared" ref="H8:H55" si="0">G8/F8</f>
        <v>1.0555555555555556</v>
      </c>
      <c r="I8" s="112"/>
      <c r="J8" s="112"/>
    </row>
    <row r="9" spans="1:10" s="21" customFormat="1" ht="35.1" customHeight="1" x14ac:dyDescent="0.25">
      <c r="A9" s="20" t="s">
        <v>69</v>
      </c>
      <c r="B9" s="104" t="s">
        <v>51</v>
      </c>
      <c r="C9" s="107" t="s">
        <v>104</v>
      </c>
      <c r="D9" s="14" t="s">
        <v>68</v>
      </c>
      <c r="E9" s="7" t="s">
        <v>94</v>
      </c>
      <c r="F9" s="78">
        <f>'Часть 2 Показат. объема'!F8</f>
        <v>590</v>
      </c>
      <c r="G9" s="78">
        <f>'Часть 2 Показат. объема'!G8</f>
        <v>551</v>
      </c>
      <c r="H9" s="8">
        <f t="shared" si="0"/>
        <v>0.93389830508474581</v>
      </c>
      <c r="I9" s="110" t="s">
        <v>178</v>
      </c>
      <c r="J9" s="110" t="s">
        <v>183</v>
      </c>
    </row>
    <row r="10" spans="1:10" s="21" customFormat="1" ht="47.25" x14ac:dyDescent="0.25">
      <c r="A10" s="20" t="s">
        <v>70</v>
      </c>
      <c r="B10" s="105"/>
      <c r="C10" s="108"/>
      <c r="D10" s="14" t="s">
        <v>63</v>
      </c>
      <c r="E10" s="7" t="s">
        <v>64</v>
      </c>
      <c r="F10" s="15">
        <v>100</v>
      </c>
      <c r="G10" s="15">
        <v>100</v>
      </c>
      <c r="H10" s="8">
        <f t="shared" si="0"/>
        <v>1</v>
      </c>
      <c r="I10" s="111"/>
      <c r="J10" s="111"/>
    </row>
    <row r="11" spans="1:10" s="21" customFormat="1" ht="31.5" x14ac:dyDescent="0.25">
      <c r="A11" s="20" t="s">
        <v>71</v>
      </c>
      <c r="B11" s="106"/>
      <c r="C11" s="109"/>
      <c r="D11" s="14" t="s">
        <v>65</v>
      </c>
      <c r="E11" s="7" t="s">
        <v>64</v>
      </c>
      <c r="F11" s="15">
        <v>90</v>
      </c>
      <c r="G11" s="15">
        <v>95</v>
      </c>
      <c r="H11" s="8">
        <f t="shared" si="0"/>
        <v>1.0555555555555556</v>
      </c>
      <c r="I11" s="112"/>
      <c r="J11" s="112"/>
    </row>
    <row r="12" spans="1:10" s="21" customFormat="1" ht="35.1" customHeight="1" x14ac:dyDescent="0.25">
      <c r="A12" s="20" t="s">
        <v>72</v>
      </c>
      <c r="B12" s="104" t="s">
        <v>52</v>
      </c>
      <c r="C12" s="107" t="s">
        <v>105</v>
      </c>
      <c r="D12" s="14" t="s">
        <v>62</v>
      </c>
      <c r="E12" s="7" t="s">
        <v>94</v>
      </c>
      <c r="F12" s="78">
        <f>'Часть 2 Показат. объема'!F9</f>
        <v>1110</v>
      </c>
      <c r="G12" s="78">
        <f>'Часть 2 Показат. объема'!G9</f>
        <v>2601</v>
      </c>
      <c r="H12" s="8">
        <f t="shared" si="0"/>
        <v>2.3432432432432431</v>
      </c>
      <c r="I12" s="110" t="s">
        <v>176</v>
      </c>
      <c r="J12" s="110" t="s">
        <v>183</v>
      </c>
    </row>
    <row r="13" spans="1:10" s="21" customFormat="1" ht="47.25" x14ac:dyDescent="0.25">
      <c r="A13" s="20" t="s">
        <v>73</v>
      </c>
      <c r="B13" s="105"/>
      <c r="C13" s="108"/>
      <c r="D13" s="14" t="s">
        <v>63</v>
      </c>
      <c r="E13" s="7" t="s">
        <v>64</v>
      </c>
      <c r="F13" s="15">
        <v>100</v>
      </c>
      <c r="G13" s="15">
        <v>100</v>
      </c>
      <c r="H13" s="8">
        <f t="shared" si="0"/>
        <v>1</v>
      </c>
      <c r="I13" s="111"/>
      <c r="J13" s="111"/>
    </row>
    <row r="14" spans="1:10" s="21" customFormat="1" ht="31.5" x14ac:dyDescent="0.25">
      <c r="A14" s="20" t="s">
        <v>74</v>
      </c>
      <c r="B14" s="106"/>
      <c r="C14" s="109"/>
      <c r="D14" s="14" t="s">
        <v>65</v>
      </c>
      <c r="E14" s="7" t="s">
        <v>64</v>
      </c>
      <c r="F14" s="15">
        <v>90</v>
      </c>
      <c r="G14" s="15">
        <v>95</v>
      </c>
      <c r="H14" s="8">
        <f t="shared" si="0"/>
        <v>1.0555555555555556</v>
      </c>
      <c r="I14" s="112"/>
      <c r="J14" s="112"/>
    </row>
    <row r="15" spans="1:10" s="21" customFormat="1" ht="35.1" customHeight="1" x14ac:dyDescent="0.25">
      <c r="A15" s="19" t="s">
        <v>75</v>
      </c>
      <c r="B15" s="104" t="s">
        <v>52</v>
      </c>
      <c r="C15" s="107" t="s">
        <v>105</v>
      </c>
      <c r="D15" s="14" t="s">
        <v>68</v>
      </c>
      <c r="E15" s="7" t="s">
        <v>94</v>
      </c>
      <c r="F15" s="78">
        <f>'Часть 2 Показат. объема'!F10</f>
        <v>91</v>
      </c>
      <c r="G15" s="78">
        <f>'Часть 2 Показат. объема'!G10</f>
        <v>34</v>
      </c>
      <c r="H15" s="8">
        <f t="shared" si="0"/>
        <v>0.37362637362637363</v>
      </c>
      <c r="I15" s="110" t="s">
        <v>177</v>
      </c>
      <c r="J15" s="110" t="s">
        <v>183</v>
      </c>
    </row>
    <row r="16" spans="1:10" s="21" customFormat="1" ht="47.25" x14ac:dyDescent="0.25">
      <c r="A16" s="20" t="s">
        <v>76</v>
      </c>
      <c r="B16" s="105"/>
      <c r="C16" s="108"/>
      <c r="D16" s="14" t="s">
        <v>63</v>
      </c>
      <c r="E16" s="7" t="s">
        <v>64</v>
      </c>
      <c r="F16" s="15">
        <v>100</v>
      </c>
      <c r="G16" s="15">
        <v>100</v>
      </c>
      <c r="H16" s="8">
        <f t="shared" si="0"/>
        <v>1</v>
      </c>
      <c r="I16" s="111"/>
      <c r="J16" s="111"/>
    </row>
    <row r="17" spans="1:10" s="21" customFormat="1" ht="31.5" x14ac:dyDescent="0.25">
      <c r="A17" s="19" t="s">
        <v>77</v>
      </c>
      <c r="B17" s="106"/>
      <c r="C17" s="109"/>
      <c r="D17" s="14" t="s">
        <v>65</v>
      </c>
      <c r="E17" s="7" t="s">
        <v>64</v>
      </c>
      <c r="F17" s="15">
        <v>90</v>
      </c>
      <c r="G17" s="15">
        <v>95</v>
      </c>
      <c r="H17" s="8">
        <f t="shared" si="0"/>
        <v>1.0555555555555556</v>
      </c>
      <c r="I17" s="112"/>
      <c r="J17" s="112"/>
    </row>
    <row r="18" spans="1:10" s="21" customFormat="1" ht="39.950000000000003" customHeight="1" x14ac:dyDescent="0.25">
      <c r="A18" s="19" t="s">
        <v>131</v>
      </c>
      <c r="B18" s="104" t="s">
        <v>53</v>
      </c>
      <c r="C18" s="107" t="s">
        <v>78</v>
      </c>
      <c r="D18" s="14" t="s">
        <v>79</v>
      </c>
      <c r="E18" s="7" t="s">
        <v>80</v>
      </c>
      <c r="F18" s="78">
        <f>'Часть 2 Показат. объема'!F11</f>
        <v>1195</v>
      </c>
      <c r="G18" s="78">
        <f>'Часть 2 Показат. объема'!G11</f>
        <v>1085</v>
      </c>
      <c r="H18" s="8">
        <f t="shared" si="0"/>
        <v>0.90794979079497906</v>
      </c>
      <c r="I18" s="116"/>
      <c r="J18" s="110" t="s">
        <v>184</v>
      </c>
    </row>
    <row r="19" spans="1:10" s="21" customFormat="1" ht="60" customHeight="1" x14ac:dyDescent="0.25">
      <c r="A19" s="19" t="s">
        <v>132</v>
      </c>
      <c r="B19" s="105"/>
      <c r="C19" s="108"/>
      <c r="D19" s="14" t="s">
        <v>63</v>
      </c>
      <c r="E19" s="7" t="s">
        <v>64</v>
      </c>
      <c r="F19" s="15">
        <v>100</v>
      </c>
      <c r="G19" s="15">
        <v>100</v>
      </c>
      <c r="H19" s="8">
        <f t="shared" si="0"/>
        <v>1</v>
      </c>
      <c r="I19" s="117"/>
      <c r="J19" s="111"/>
    </row>
    <row r="20" spans="1:10" s="21" customFormat="1" ht="45" customHeight="1" x14ac:dyDescent="0.25">
      <c r="A20" s="19" t="s">
        <v>133</v>
      </c>
      <c r="B20" s="106"/>
      <c r="C20" s="109"/>
      <c r="D20" s="14" t="s">
        <v>65</v>
      </c>
      <c r="E20" s="7" t="s">
        <v>64</v>
      </c>
      <c r="F20" s="15">
        <v>90</v>
      </c>
      <c r="G20" s="15">
        <v>93</v>
      </c>
      <c r="H20" s="8">
        <f t="shared" si="0"/>
        <v>1.0333333333333334</v>
      </c>
      <c r="I20" s="118"/>
      <c r="J20" s="112"/>
    </row>
    <row r="21" spans="1:10" s="21" customFormat="1" ht="35.1" customHeight="1" x14ac:dyDescent="0.25">
      <c r="A21" s="19" t="s">
        <v>134</v>
      </c>
      <c r="B21" s="104" t="s">
        <v>54</v>
      </c>
      <c r="C21" s="107" t="s">
        <v>106</v>
      </c>
      <c r="D21" s="14" t="s">
        <v>62</v>
      </c>
      <c r="E21" s="7" t="s">
        <v>94</v>
      </c>
      <c r="F21" s="78">
        <f>'Часть 2 Показат. объема'!F12</f>
        <v>5200</v>
      </c>
      <c r="G21" s="78">
        <f>'Часть 2 Показат. объема'!G12</f>
        <v>6426</v>
      </c>
      <c r="H21" s="8">
        <f t="shared" si="0"/>
        <v>1.2357692307692307</v>
      </c>
      <c r="I21" s="116" t="s">
        <v>180</v>
      </c>
      <c r="J21" s="110" t="s">
        <v>185</v>
      </c>
    </row>
    <row r="22" spans="1:10" s="21" customFormat="1" ht="47.25" x14ac:dyDescent="0.25">
      <c r="A22" s="19" t="s">
        <v>135</v>
      </c>
      <c r="B22" s="105"/>
      <c r="C22" s="108"/>
      <c r="D22" s="14" t="s">
        <v>63</v>
      </c>
      <c r="E22" s="7" t="s">
        <v>64</v>
      </c>
      <c r="F22" s="15">
        <v>100</v>
      </c>
      <c r="G22" s="15">
        <v>100</v>
      </c>
      <c r="H22" s="8">
        <f t="shared" si="0"/>
        <v>1</v>
      </c>
      <c r="I22" s="117"/>
      <c r="J22" s="111"/>
    </row>
    <row r="23" spans="1:10" s="21" customFormat="1" ht="31.5" x14ac:dyDescent="0.25">
      <c r="A23" s="19" t="s">
        <v>136</v>
      </c>
      <c r="B23" s="106"/>
      <c r="C23" s="109"/>
      <c r="D23" s="14" t="s">
        <v>65</v>
      </c>
      <c r="E23" s="7" t="s">
        <v>64</v>
      </c>
      <c r="F23" s="15">
        <v>90</v>
      </c>
      <c r="G23" s="15">
        <v>95</v>
      </c>
      <c r="H23" s="8">
        <f t="shared" si="0"/>
        <v>1.0555555555555556</v>
      </c>
      <c r="I23" s="118"/>
      <c r="J23" s="112"/>
    </row>
    <row r="24" spans="1:10" s="21" customFormat="1" ht="35.1" customHeight="1" x14ac:dyDescent="0.25">
      <c r="A24" s="19" t="s">
        <v>137</v>
      </c>
      <c r="B24" s="104" t="s">
        <v>54</v>
      </c>
      <c r="C24" s="107" t="s">
        <v>106</v>
      </c>
      <c r="D24" s="14" t="s">
        <v>68</v>
      </c>
      <c r="E24" s="7" t="s">
        <v>94</v>
      </c>
      <c r="F24" s="78">
        <f>'Часть 2 Показат. объема'!F13</f>
        <v>850</v>
      </c>
      <c r="G24" s="78">
        <f>'Часть 2 Показат. объема'!G13</f>
        <v>844</v>
      </c>
      <c r="H24" s="8">
        <f t="shared" si="0"/>
        <v>0.99294117647058822</v>
      </c>
      <c r="I24" s="116" t="s">
        <v>179</v>
      </c>
      <c r="J24" s="110" t="s">
        <v>185</v>
      </c>
    </row>
    <row r="25" spans="1:10" s="21" customFormat="1" ht="47.25" x14ac:dyDescent="0.25">
      <c r="A25" s="19" t="s">
        <v>138</v>
      </c>
      <c r="B25" s="105"/>
      <c r="C25" s="108"/>
      <c r="D25" s="14" t="s">
        <v>63</v>
      </c>
      <c r="E25" s="7" t="s">
        <v>64</v>
      </c>
      <c r="F25" s="15">
        <v>100</v>
      </c>
      <c r="G25" s="15">
        <v>100</v>
      </c>
      <c r="H25" s="8">
        <f t="shared" si="0"/>
        <v>1</v>
      </c>
      <c r="I25" s="117"/>
      <c r="J25" s="111"/>
    </row>
    <row r="26" spans="1:10" s="21" customFormat="1" ht="31.5" x14ac:dyDescent="0.25">
      <c r="A26" s="19" t="s">
        <v>139</v>
      </c>
      <c r="B26" s="106"/>
      <c r="C26" s="109"/>
      <c r="D26" s="14" t="s">
        <v>65</v>
      </c>
      <c r="E26" s="7" t="s">
        <v>64</v>
      </c>
      <c r="F26" s="15">
        <v>90</v>
      </c>
      <c r="G26" s="15">
        <v>95</v>
      </c>
      <c r="H26" s="8">
        <f t="shared" si="0"/>
        <v>1.0555555555555556</v>
      </c>
      <c r="I26" s="118"/>
      <c r="J26" s="112"/>
    </row>
    <row r="27" spans="1:10" s="21" customFormat="1" ht="35.1" customHeight="1" x14ac:dyDescent="0.25">
      <c r="A27" s="19" t="s">
        <v>140</v>
      </c>
      <c r="B27" s="104" t="s">
        <v>55</v>
      </c>
      <c r="C27" s="107" t="s">
        <v>81</v>
      </c>
      <c r="D27" s="14" t="s">
        <v>92</v>
      </c>
      <c r="E27" s="7" t="s">
        <v>95</v>
      </c>
      <c r="F27" s="78">
        <f>'Часть 2 Показат. объема'!F14</f>
        <v>3935</v>
      </c>
      <c r="G27" s="78">
        <f>'Часть 2 Показат. объема'!G14</f>
        <v>3838</v>
      </c>
      <c r="H27" s="8">
        <f t="shared" si="0"/>
        <v>0.97534942820838633</v>
      </c>
      <c r="I27" s="116"/>
      <c r="J27" s="110" t="s">
        <v>186</v>
      </c>
    </row>
    <row r="28" spans="1:10" s="21" customFormat="1" ht="47.25" x14ac:dyDescent="0.25">
      <c r="A28" s="19" t="s">
        <v>141</v>
      </c>
      <c r="B28" s="105"/>
      <c r="C28" s="108"/>
      <c r="D28" s="14" t="s">
        <v>63</v>
      </c>
      <c r="E28" s="7" t="s">
        <v>64</v>
      </c>
      <c r="F28" s="15">
        <v>100</v>
      </c>
      <c r="G28" s="15">
        <v>100</v>
      </c>
      <c r="H28" s="8">
        <f t="shared" si="0"/>
        <v>1</v>
      </c>
      <c r="I28" s="117"/>
      <c r="J28" s="111"/>
    </row>
    <row r="29" spans="1:10" s="21" customFormat="1" ht="31.5" x14ac:dyDescent="0.25">
      <c r="A29" s="19" t="s">
        <v>142</v>
      </c>
      <c r="B29" s="106"/>
      <c r="C29" s="109"/>
      <c r="D29" s="14" t="s">
        <v>65</v>
      </c>
      <c r="E29" s="7" t="s">
        <v>64</v>
      </c>
      <c r="F29" s="15">
        <v>90</v>
      </c>
      <c r="G29" s="15">
        <v>95</v>
      </c>
      <c r="H29" s="8">
        <f t="shared" si="0"/>
        <v>1.0555555555555556</v>
      </c>
      <c r="I29" s="118"/>
      <c r="J29" s="112"/>
    </row>
    <row r="30" spans="1:10" s="21" customFormat="1" ht="35.1" customHeight="1" x14ac:dyDescent="0.25">
      <c r="A30" s="19" t="s">
        <v>143</v>
      </c>
      <c r="B30" s="104" t="s">
        <v>56</v>
      </c>
      <c r="C30" s="107" t="s">
        <v>82</v>
      </c>
      <c r="D30" s="14" t="s">
        <v>91</v>
      </c>
      <c r="E30" s="42" t="s">
        <v>94</v>
      </c>
      <c r="F30" s="78">
        <f>'Часть 2 Показат. объема'!F15</f>
        <v>102</v>
      </c>
      <c r="G30" s="78">
        <f>'Часть 2 Показат. объема'!G15</f>
        <v>110</v>
      </c>
      <c r="H30" s="8">
        <f t="shared" si="0"/>
        <v>1.0784313725490196</v>
      </c>
      <c r="I30" s="116"/>
      <c r="J30" s="110" t="s">
        <v>186</v>
      </c>
    </row>
    <row r="31" spans="1:10" s="21" customFormat="1" ht="47.25" x14ac:dyDescent="0.25">
      <c r="A31" s="19" t="s">
        <v>145</v>
      </c>
      <c r="B31" s="105"/>
      <c r="C31" s="108"/>
      <c r="D31" s="14" t="s">
        <v>63</v>
      </c>
      <c r="E31" s="7" t="s">
        <v>64</v>
      </c>
      <c r="F31" s="15">
        <v>100</v>
      </c>
      <c r="G31" s="15">
        <v>100</v>
      </c>
      <c r="H31" s="8">
        <f t="shared" si="0"/>
        <v>1</v>
      </c>
      <c r="I31" s="117"/>
      <c r="J31" s="111"/>
    </row>
    <row r="32" spans="1:10" s="21" customFormat="1" ht="31.5" x14ac:dyDescent="0.25">
      <c r="A32" s="19" t="s">
        <v>144</v>
      </c>
      <c r="B32" s="106"/>
      <c r="C32" s="109"/>
      <c r="D32" s="14" t="s">
        <v>65</v>
      </c>
      <c r="E32" s="7" t="s">
        <v>64</v>
      </c>
      <c r="F32" s="15">
        <v>90</v>
      </c>
      <c r="G32" s="15">
        <v>95</v>
      </c>
      <c r="H32" s="8">
        <f t="shared" si="0"/>
        <v>1.0555555555555556</v>
      </c>
      <c r="I32" s="118"/>
      <c r="J32" s="112"/>
    </row>
    <row r="33" spans="1:10" s="21" customFormat="1" ht="35.1" customHeight="1" x14ac:dyDescent="0.25">
      <c r="A33" s="19" t="s">
        <v>146</v>
      </c>
      <c r="B33" s="104" t="s">
        <v>57</v>
      </c>
      <c r="C33" s="107" t="s">
        <v>83</v>
      </c>
      <c r="D33" s="14" t="s">
        <v>91</v>
      </c>
      <c r="E33" s="42" t="s">
        <v>94</v>
      </c>
      <c r="F33" s="78">
        <f>'Часть 2 Показат. объема'!F16</f>
        <v>196</v>
      </c>
      <c r="G33" s="78">
        <f>'Часть 2 Показат. объема'!G16</f>
        <v>158</v>
      </c>
      <c r="H33" s="8">
        <f t="shared" si="0"/>
        <v>0.80612244897959184</v>
      </c>
      <c r="I33" s="116" t="s">
        <v>200</v>
      </c>
      <c r="J33" s="110" t="s">
        <v>186</v>
      </c>
    </row>
    <row r="34" spans="1:10" s="21" customFormat="1" ht="47.25" x14ac:dyDescent="0.25">
      <c r="A34" s="19" t="s">
        <v>147</v>
      </c>
      <c r="B34" s="105"/>
      <c r="C34" s="108"/>
      <c r="D34" s="14" t="s">
        <v>63</v>
      </c>
      <c r="E34" s="7" t="s">
        <v>64</v>
      </c>
      <c r="F34" s="15">
        <v>100</v>
      </c>
      <c r="G34" s="15">
        <v>100</v>
      </c>
      <c r="H34" s="8">
        <f t="shared" si="0"/>
        <v>1</v>
      </c>
      <c r="I34" s="117"/>
      <c r="J34" s="111"/>
    </row>
    <row r="35" spans="1:10" s="21" customFormat="1" ht="31.5" x14ac:dyDescent="0.25">
      <c r="A35" s="19" t="s">
        <v>148</v>
      </c>
      <c r="B35" s="106"/>
      <c r="C35" s="109"/>
      <c r="D35" s="14" t="s">
        <v>65</v>
      </c>
      <c r="E35" s="7" t="s">
        <v>64</v>
      </c>
      <c r="F35" s="15">
        <v>90</v>
      </c>
      <c r="G35" s="15">
        <v>95</v>
      </c>
      <c r="H35" s="8">
        <f t="shared" si="0"/>
        <v>1.0555555555555556</v>
      </c>
      <c r="I35" s="118"/>
      <c r="J35" s="112"/>
    </row>
    <row r="36" spans="1:10" s="21" customFormat="1" ht="35.1" customHeight="1" x14ac:dyDescent="0.25">
      <c r="A36" s="19" t="s">
        <v>149</v>
      </c>
      <c r="B36" s="104" t="s">
        <v>58</v>
      </c>
      <c r="C36" s="107" t="s">
        <v>84</v>
      </c>
      <c r="D36" s="14" t="s">
        <v>90</v>
      </c>
      <c r="E36" s="7" t="s">
        <v>94</v>
      </c>
      <c r="F36" s="79">
        <f>'Часть 2 Показат. объема'!F17</f>
        <v>9</v>
      </c>
      <c r="G36" s="79">
        <f>'Часть 2 Показат. объема'!G17</f>
        <v>14</v>
      </c>
      <c r="H36" s="8">
        <f t="shared" si="0"/>
        <v>1.5555555555555556</v>
      </c>
      <c r="I36" s="116" t="s">
        <v>179</v>
      </c>
      <c r="J36" s="110" t="s">
        <v>186</v>
      </c>
    </row>
    <row r="37" spans="1:10" s="21" customFormat="1" ht="47.25" x14ac:dyDescent="0.25">
      <c r="A37" s="19" t="s">
        <v>150</v>
      </c>
      <c r="B37" s="105"/>
      <c r="C37" s="108"/>
      <c r="D37" s="16" t="s">
        <v>63</v>
      </c>
      <c r="E37" s="17" t="s">
        <v>64</v>
      </c>
      <c r="F37" s="52">
        <v>100</v>
      </c>
      <c r="G37" s="15">
        <v>100</v>
      </c>
      <c r="H37" s="8">
        <f t="shared" si="0"/>
        <v>1</v>
      </c>
      <c r="I37" s="117"/>
      <c r="J37" s="111"/>
    </row>
    <row r="38" spans="1:10" s="21" customFormat="1" ht="31.5" x14ac:dyDescent="0.25">
      <c r="A38" s="19" t="s">
        <v>151</v>
      </c>
      <c r="B38" s="106"/>
      <c r="C38" s="109"/>
      <c r="D38" s="16" t="s">
        <v>65</v>
      </c>
      <c r="E38" s="17" t="s">
        <v>64</v>
      </c>
      <c r="F38" s="52">
        <v>90</v>
      </c>
      <c r="G38" s="15">
        <v>95</v>
      </c>
      <c r="H38" s="8">
        <f t="shared" si="0"/>
        <v>1.0555555555555556</v>
      </c>
      <c r="I38" s="118"/>
      <c r="J38" s="112"/>
    </row>
    <row r="39" spans="1:10" s="21" customFormat="1" ht="35.1" customHeight="1" x14ac:dyDescent="0.25">
      <c r="A39" s="19" t="s">
        <v>152</v>
      </c>
      <c r="B39" s="104" t="s">
        <v>59</v>
      </c>
      <c r="C39" s="107" t="s">
        <v>85</v>
      </c>
      <c r="D39" s="14" t="s">
        <v>89</v>
      </c>
      <c r="E39" s="7" t="s">
        <v>80</v>
      </c>
      <c r="F39" s="78">
        <f>'Часть 2 Показат. объема'!F18</f>
        <v>1870</v>
      </c>
      <c r="G39" s="78">
        <f>'Часть 2 Показат. объема'!G18</f>
        <v>1870</v>
      </c>
      <c r="H39" s="8">
        <f t="shared" si="0"/>
        <v>1</v>
      </c>
      <c r="I39" s="116"/>
      <c r="J39" s="110" t="s">
        <v>187</v>
      </c>
    </row>
    <row r="40" spans="1:10" s="21" customFormat="1" ht="47.25" x14ac:dyDescent="0.25">
      <c r="A40" s="19" t="s">
        <v>153</v>
      </c>
      <c r="B40" s="105"/>
      <c r="C40" s="108"/>
      <c r="D40" s="14" t="s">
        <v>63</v>
      </c>
      <c r="E40" s="17" t="s">
        <v>64</v>
      </c>
      <c r="F40" s="15">
        <v>100</v>
      </c>
      <c r="G40" s="15">
        <v>100</v>
      </c>
      <c r="H40" s="8">
        <f t="shared" si="0"/>
        <v>1</v>
      </c>
      <c r="I40" s="117"/>
      <c r="J40" s="111"/>
    </row>
    <row r="41" spans="1:10" s="21" customFormat="1" ht="31.5" x14ac:dyDescent="0.25">
      <c r="A41" s="19" t="s">
        <v>154</v>
      </c>
      <c r="B41" s="106"/>
      <c r="C41" s="109"/>
      <c r="D41" s="14" t="s">
        <v>65</v>
      </c>
      <c r="E41" s="17" t="s">
        <v>64</v>
      </c>
      <c r="F41" s="15">
        <v>90</v>
      </c>
      <c r="G41" s="15">
        <v>97.2</v>
      </c>
      <c r="H41" s="8">
        <f t="shared" si="0"/>
        <v>1.08</v>
      </c>
      <c r="I41" s="118"/>
      <c r="J41" s="112"/>
    </row>
    <row r="42" spans="1:10" s="21" customFormat="1" ht="35.1" customHeight="1" x14ac:dyDescent="0.25">
      <c r="A42" s="19" t="s">
        <v>155</v>
      </c>
      <c r="B42" s="113"/>
      <c r="C42" s="107" t="s">
        <v>174</v>
      </c>
      <c r="D42" s="14" t="s">
        <v>91</v>
      </c>
      <c r="E42" s="17" t="s">
        <v>93</v>
      </c>
      <c r="F42" s="78">
        <f>'Часть 2 Показат. объема'!F20</f>
        <v>54</v>
      </c>
      <c r="G42" s="78">
        <f>'Часть 2 Показат. объема'!G20</f>
        <v>43</v>
      </c>
      <c r="H42" s="8">
        <f>G42/F42</f>
        <v>0.79629629629629628</v>
      </c>
      <c r="I42" s="119"/>
      <c r="J42" s="110" t="s">
        <v>186</v>
      </c>
    </row>
    <row r="43" spans="1:10" s="21" customFormat="1" ht="47.25" x14ac:dyDescent="0.25">
      <c r="A43" s="19" t="s">
        <v>156</v>
      </c>
      <c r="B43" s="114"/>
      <c r="C43" s="108"/>
      <c r="D43" s="16" t="s">
        <v>63</v>
      </c>
      <c r="E43" s="17" t="s">
        <v>64</v>
      </c>
      <c r="F43" s="52">
        <v>100</v>
      </c>
      <c r="G43" s="15">
        <v>95</v>
      </c>
      <c r="H43" s="8">
        <f t="shared" ref="H43:H44" si="1">G43/F43</f>
        <v>0.95</v>
      </c>
      <c r="I43" s="120"/>
      <c r="J43" s="111"/>
    </row>
    <row r="44" spans="1:10" s="21" customFormat="1" ht="31.5" x14ac:dyDescent="0.25">
      <c r="A44" s="19" t="s">
        <v>157</v>
      </c>
      <c r="B44" s="115"/>
      <c r="C44" s="109"/>
      <c r="D44" s="16" t="s">
        <v>65</v>
      </c>
      <c r="E44" s="17" t="s">
        <v>64</v>
      </c>
      <c r="F44" s="52">
        <v>90</v>
      </c>
      <c r="G44" s="15">
        <v>95</v>
      </c>
      <c r="H44" s="8">
        <f t="shared" si="1"/>
        <v>1.0555555555555556</v>
      </c>
      <c r="I44" s="121"/>
      <c r="J44" s="112"/>
    </row>
    <row r="45" spans="1:10" s="21" customFormat="1" ht="16.5" x14ac:dyDescent="0.25">
      <c r="A45" s="63"/>
      <c r="B45" s="64"/>
      <c r="C45" s="65"/>
      <c r="D45" s="66"/>
      <c r="E45" s="67"/>
      <c r="F45" s="68"/>
      <c r="G45" s="68"/>
      <c r="H45" s="69"/>
      <c r="I45" s="76"/>
      <c r="J45" s="76"/>
    </row>
    <row r="46" spans="1:10" s="21" customFormat="1" ht="35.1" customHeight="1" x14ac:dyDescent="0.25">
      <c r="A46" s="20" t="s">
        <v>160</v>
      </c>
      <c r="B46" s="113" t="s">
        <v>60</v>
      </c>
      <c r="C46" s="107" t="s">
        <v>87</v>
      </c>
      <c r="D46" s="14" t="s">
        <v>158</v>
      </c>
      <c r="E46" s="18" t="s">
        <v>159</v>
      </c>
      <c r="F46" s="53" t="s">
        <v>159</v>
      </c>
      <c r="G46" s="15" t="s">
        <v>159</v>
      </c>
      <c r="H46" s="8" t="s">
        <v>159</v>
      </c>
      <c r="I46" s="116"/>
      <c r="J46" s="116" t="s">
        <v>188</v>
      </c>
    </row>
    <row r="47" spans="1:10" s="21" customFormat="1" ht="35.1" customHeight="1" x14ac:dyDescent="0.25">
      <c r="A47" s="20" t="s">
        <v>161</v>
      </c>
      <c r="B47" s="114"/>
      <c r="C47" s="108"/>
      <c r="D47" s="14" t="s">
        <v>86</v>
      </c>
      <c r="E47" s="18" t="s">
        <v>93</v>
      </c>
      <c r="F47" s="80">
        <f>'Часть 2 Показат. объема'!F19</f>
        <v>194</v>
      </c>
      <c r="G47" s="80">
        <f>'Часть 2 Показат. объема'!G19</f>
        <v>194</v>
      </c>
      <c r="H47" s="8">
        <f>G47/F47</f>
        <v>1</v>
      </c>
      <c r="I47" s="117"/>
      <c r="J47" s="117"/>
    </row>
    <row r="48" spans="1:10" s="21" customFormat="1" ht="31.5" x14ac:dyDescent="0.25">
      <c r="A48" s="19" t="s">
        <v>162</v>
      </c>
      <c r="B48" s="115"/>
      <c r="C48" s="109"/>
      <c r="D48" s="14" t="s">
        <v>88</v>
      </c>
      <c r="E48" s="17" t="s">
        <v>64</v>
      </c>
      <c r="F48" s="53">
        <v>100</v>
      </c>
      <c r="G48" s="15">
        <v>100</v>
      </c>
      <c r="H48" s="8">
        <f t="shared" ref="H48" si="2">G48/F48</f>
        <v>1</v>
      </c>
      <c r="I48" s="118"/>
      <c r="J48" s="118"/>
    </row>
    <row r="49" spans="1:10" s="21" customFormat="1" ht="81.75" customHeight="1" x14ac:dyDescent="0.25">
      <c r="A49" s="19" t="s">
        <v>166</v>
      </c>
      <c r="B49" s="104"/>
      <c r="C49" s="107" t="s">
        <v>164</v>
      </c>
      <c r="D49" s="14" t="s">
        <v>163</v>
      </c>
      <c r="E49" s="17" t="s">
        <v>159</v>
      </c>
      <c r="F49" s="15" t="s">
        <v>159</v>
      </c>
      <c r="G49" s="15" t="s">
        <v>159</v>
      </c>
      <c r="H49" s="8" t="s">
        <v>159</v>
      </c>
      <c r="I49" s="116" t="s">
        <v>181</v>
      </c>
      <c r="J49" s="116" t="s">
        <v>182</v>
      </c>
    </row>
    <row r="50" spans="1:10" s="21" customFormat="1" ht="35.1" customHeight="1" x14ac:dyDescent="0.25">
      <c r="A50" s="19" t="s">
        <v>167</v>
      </c>
      <c r="B50" s="105"/>
      <c r="C50" s="108"/>
      <c r="D50" s="14" t="s">
        <v>125</v>
      </c>
      <c r="E50" s="17" t="s">
        <v>165</v>
      </c>
      <c r="F50" s="78">
        <f>'Часть 2 Показат. объема'!F21</f>
        <v>1350</v>
      </c>
      <c r="G50" s="78">
        <f>'Часть 2 Показат. объема'!G21</f>
        <v>2616</v>
      </c>
      <c r="H50" s="8">
        <f>G50/F50</f>
        <v>1.9377777777777778</v>
      </c>
      <c r="I50" s="117"/>
      <c r="J50" s="117"/>
    </row>
    <row r="51" spans="1:10" s="21" customFormat="1" ht="35.1" customHeight="1" x14ac:dyDescent="0.25">
      <c r="A51" s="19" t="s">
        <v>168</v>
      </c>
      <c r="B51" s="106"/>
      <c r="C51" s="109"/>
      <c r="D51" s="14"/>
      <c r="E51" s="17"/>
      <c r="F51" s="15"/>
      <c r="G51" s="15"/>
      <c r="H51" s="8"/>
      <c r="I51" s="118"/>
      <c r="J51" s="118"/>
    </row>
    <row r="52" spans="1:10" s="21" customFormat="1" ht="94.5" x14ac:dyDescent="0.25">
      <c r="A52" s="19" t="s">
        <v>169</v>
      </c>
      <c r="B52" s="122"/>
      <c r="C52" s="107" t="s">
        <v>173</v>
      </c>
      <c r="D52" s="14" t="s">
        <v>172</v>
      </c>
      <c r="E52" s="17" t="s">
        <v>159</v>
      </c>
      <c r="F52" s="15" t="s">
        <v>159</v>
      </c>
      <c r="G52" s="15" t="s">
        <v>159</v>
      </c>
      <c r="H52" s="8" t="s">
        <v>159</v>
      </c>
      <c r="I52" s="116"/>
      <c r="J52" s="110" t="s">
        <v>189</v>
      </c>
    </row>
    <row r="53" spans="1:10" s="21" customFormat="1" ht="35.1" customHeight="1" x14ac:dyDescent="0.25">
      <c r="A53" s="19" t="s">
        <v>170</v>
      </c>
      <c r="B53" s="123"/>
      <c r="C53" s="108"/>
      <c r="D53" s="14" t="s">
        <v>127</v>
      </c>
      <c r="E53" s="17" t="s">
        <v>93</v>
      </c>
      <c r="F53" s="78">
        <f>'Часть 2 Показат. объема'!F22</f>
        <v>239</v>
      </c>
      <c r="G53" s="78">
        <f>'Часть 2 Показат. объема'!G22</f>
        <v>340</v>
      </c>
      <c r="H53" s="8">
        <f>G53/F53</f>
        <v>1.4225941422594142</v>
      </c>
      <c r="I53" s="117"/>
      <c r="J53" s="111"/>
    </row>
    <row r="54" spans="1:10" s="21" customFormat="1" ht="31.5" x14ac:dyDescent="0.25">
      <c r="A54" s="20" t="s">
        <v>171</v>
      </c>
      <c r="B54" s="124"/>
      <c r="C54" s="109"/>
      <c r="D54" s="14" t="s">
        <v>65</v>
      </c>
      <c r="E54" s="17" t="s">
        <v>64</v>
      </c>
      <c r="F54" s="15">
        <v>90</v>
      </c>
      <c r="G54" s="15">
        <v>90.5</v>
      </c>
      <c r="H54" s="8">
        <f>G54/F54</f>
        <v>1.0055555555555555</v>
      </c>
      <c r="I54" s="118"/>
      <c r="J54" s="112"/>
    </row>
    <row r="55" spans="1:10" s="72" customFormat="1" ht="16.5" x14ac:dyDescent="0.25">
      <c r="A55" s="70" t="s">
        <v>45</v>
      </c>
      <c r="B55" s="71" t="s">
        <v>46</v>
      </c>
      <c r="C55" s="32"/>
      <c r="D55" s="32"/>
      <c r="E55" s="23" t="s">
        <v>47</v>
      </c>
      <c r="F55" s="54">
        <f>F6+F9+F12+F15+F18+F21+F24+F27+F30+F33+F36+F39+F47+F50+F53+F42</f>
        <v>19225</v>
      </c>
      <c r="G55" s="54">
        <f>G6+G9+G12+G15+G18+G21+G24+G27+G30+G33+G36+G39+G47+G50+G53+G42</f>
        <v>22027</v>
      </c>
      <c r="H55" s="40">
        <f t="shared" si="0"/>
        <v>1.1457477243172951</v>
      </c>
      <c r="I55" s="77" t="s">
        <v>47</v>
      </c>
      <c r="J55" s="77"/>
    </row>
  </sheetData>
  <mergeCells count="65">
    <mergeCell ref="B49:B51"/>
    <mergeCell ref="C49:C51"/>
    <mergeCell ref="I49:I51"/>
    <mergeCell ref="J49:J51"/>
    <mergeCell ref="I52:I54"/>
    <mergeCell ref="J52:J54"/>
    <mergeCell ref="B52:B54"/>
    <mergeCell ref="C52:C54"/>
    <mergeCell ref="I39:I41"/>
    <mergeCell ref="J39:J41"/>
    <mergeCell ref="B39:B41"/>
    <mergeCell ref="C39:C41"/>
    <mergeCell ref="B46:B48"/>
    <mergeCell ref="C46:C48"/>
    <mergeCell ref="I46:I48"/>
    <mergeCell ref="J46:J48"/>
    <mergeCell ref="J42:J44"/>
    <mergeCell ref="I42:I44"/>
    <mergeCell ref="I33:I35"/>
    <mergeCell ref="J33:J35"/>
    <mergeCell ref="B33:B35"/>
    <mergeCell ref="C33:C35"/>
    <mergeCell ref="B36:B38"/>
    <mergeCell ref="C36:C38"/>
    <mergeCell ref="I36:I38"/>
    <mergeCell ref="J36:J38"/>
    <mergeCell ref="I27:I29"/>
    <mergeCell ref="J27:J29"/>
    <mergeCell ref="B30:B32"/>
    <mergeCell ref="C30:C32"/>
    <mergeCell ref="I30:I32"/>
    <mergeCell ref="J30:J32"/>
    <mergeCell ref="J24:J26"/>
    <mergeCell ref="I21:I23"/>
    <mergeCell ref="J21:J23"/>
    <mergeCell ref="I18:I20"/>
    <mergeCell ref="J18:J20"/>
    <mergeCell ref="J12:J14"/>
    <mergeCell ref="B12:B14"/>
    <mergeCell ref="C12:C14"/>
    <mergeCell ref="I15:I17"/>
    <mergeCell ref="J15:J17"/>
    <mergeCell ref="C15:C17"/>
    <mergeCell ref="B15:B17"/>
    <mergeCell ref="J6:J8"/>
    <mergeCell ref="B9:B11"/>
    <mergeCell ref="C9:C11"/>
    <mergeCell ref="I9:I11"/>
    <mergeCell ref="J9:J11"/>
    <mergeCell ref="A2:I2"/>
    <mergeCell ref="B6:B8"/>
    <mergeCell ref="C6:C8"/>
    <mergeCell ref="I6:I8"/>
    <mergeCell ref="C42:C44"/>
    <mergeCell ref="B42:B44"/>
    <mergeCell ref="I12:I14"/>
    <mergeCell ref="B18:B20"/>
    <mergeCell ref="C18:C20"/>
    <mergeCell ref="B21:B23"/>
    <mergeCell ref="C21:C23"/>
    <mergeCell ref="B24:B26"/>
    <mergeCell ref="C24:C26"/>
    <mergeCell ref="I24:I26"/>
    <mergeCell ref="B27:B29"/>
    <mergeCell ref="C27:C29"/>
  </mergeCells>
  <pageMargins left="0.39370078740157483" right="0.39370078740157483" top="0.98425196850393704" bottom="0.59055118110236227" header="0.19685039370078741" footer="0"/>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Лена Б. Чемакина</cp:lastModifiedBy>
  <cp:lastPrinted>2017-10-09T07:08:04Z</cp:lastPrinted>
  <dcterms:created xsi:type="dcterms:W3CDTF">2016-05-13T06:43:36Z</dcterms:created>
  <dcterms:modified xsi:type="dcterms:W3CDTF">2017-10-12T05:59:54Z</dcterms:modified>
</cp:coreProperties>
</file>